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updateLinks="never" defaultThemeVersion="166925"/>
  <mc:AlternateContent xmlns:mc="http://schemas.openxmlformats.org/markup-compatibility/2006">
    <mc:Choice Requires="x15">
      <x15ac:absPath xmlns:x15ac="http://schemas.microsoft.com/office/spreadsheetml/2010/11/ac" url="E:\TELETRABAJO-SDG\PG\REPORTE I TRIMESTRE\AL\25_06_2020\"/>
    </mc:Choice>
  </mc:AlternateContent>
  <xr:revisionPtr revIDLastSave="0" documentId="13_ncr:1_{B2A8E49F-67A5-48DC-9649-EDA9329BC589}" xr6:coauthVersionLast="45" xr6:coauthVersionMax="45" xr10:uidLastSave="{00000000-0000-0000-0000-000000000000}"/>
  <bookViews>
    <workbookView xWindow="-120" yWindow="-120" windowWidth="20730" windowHeight="11160" xr2:uid="{00000000-000D-0000-FFFF-FFFF00000000}"/>
  </bookViews>
  <sheets>
    <sheet name="Hoja1" sheetId="1" r:id="rId1"/>
  </sheets>
  <externalReferences>
    <externalReference r:id="rId2"/>
    <externalReference r:id="rId3"/>
  </externalReferences>
  <definedNames>
    <definedName name="INDICADOR">[1]Hoja2!$F$2:$F$4</definedName>
    <definedName name="META2">[2]Hoja2!$C$3:$C$5</definedName>
    <definedName name="PROGRAMACION">[1]Hoja2!$D$2:$D$5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30" i="1" l="1"/>
  <c r="V31" i="1"/>
  <c r="AQ40" i="1" l="1"/>
  <c r="AL40" i="1"/>
  <c r="AG40" i="1"/>
  <c r="AC40" i="1"/>
  <c r="U16" i="1" l="1"/>
  <c r="U17" i="1"/>
  <c r="U18" i="1"/>
  <c r="U19" i="1"/>
  <c r="U20" i="1"/>
  <c r="U21" i="1"/>
  <c r="U22" i="1"/>
  <c r="U23" i="1"/>
  <c r="U24" i="1"/>
  <c r="U25" i="1"/>
  <c r="U26" i="1"/>
  <c r="U27" i="1"/>
  <c r="U28" i="1"/>
  <c r="U29" i="1"/>
  <c r="U30" i="1"/>
  <c r="U31" i="1"/>
  <c r="U32" i="1"/>
  <c r="U15" i="1"/>
  <c r="AR27" i="1"/>
  <c r="AP27" i="1"/>
  <c r="AK27" i="1"/>
  <c r="AF27" i="1"/>
  <c r="AA27" i="1"/>
  <c r="V27" i="1"/>
  <c r="X27" i="1" s="1"/>
  <c r="P27" i="1"/>
  <c r="AQ27" i="1" l="1"/>
  <c r="AR34" i="1"/>
  <c r="AR35" i="1"/>
  <c r="AR36" i="1"/>
  <c r="AR37" i="1"/>
  <c r="AR38" i="1"/>
  <c r="AR39" i="1"/>
  <c r="AK39" i="1"/>
  <c r="AK38" i="1"/>
  <c r="AK37" i="1"/>
  <c r="AK36" i="1"/>
  <c r="AK35" i="1"/>
  <c r="AK34" i="1"/>
  <c r="AK33" i="1"/>
  <c r="AK32" i="1"/>
  <c r="AK31" i="1"/>
  <c r="AK30" i="1"/>
  <c r="AK29" i="1"/>
  <c r="AK28" i="1"/>
  <c r="AK26" i="1"/>
  <c r="AK25" i="1"/>
  <c r="AK24" i="1"/>
  <c r="AK23" i="1"/>
  <c r="AK22" i="1"/>
  <c r="AK21" i="1"/>
  <c r="AK20" i="1"/>
  <c r="AK19" i="1"/>
  <c r="AK18" i="1"/>
  <c r="AK17" i="1"/>
  <c r="AK16" i="1"/>
  <c r="AK15" i="1"/>
  <c r="AF39" i="1"/>
  <c r="AF38" i="1"/>
  <c r="AF37" i="1"/>
  <c r="AF36" i="1"/>
  <c r="AF35" i="1"/>
  <c r="AF34" i="1"/>
  <c r="AF33" i="1"/>
  <c r="AF32" i="1"/>
  <c r="AF31" i="1"/>
  <c r="AF30" i="1"/>
  <c r="AF29" i="1"/>
  <c r="AF28" i="1"/>
  <c r="AF26" i="1"/>
  <c r="AF25" i="1"/>
  <c r="AF24" i="1"/>
  <c r="AF23" i="1"/>
  <c r="AF22" i="1"/>
  <c r="AF21" i="1"/>
  <c r="AF20" i="1"/>
  <c r="AF19" i="1"/>
  <c r="AF18" i="1"/>
  <c r="AF17" i="1"/>
  <c r="AF16" i="1"/>
  <c r="AF15" i="1"/>
  <c r="AA16" i="1"/>
  <c r="AA17" i="1"/>
  <c r="AA18" i="1"/>
  <c r="AA19" i="1"/>
  <c r="AA20" i="1"/>
  <c r="AA21" i="1"/>
  <c r="AA22" i="1"/>
  <c r="AA23" i="1"/>
  <c r="AA24" i="1"/>
  <c r="AA25" i="1"/>
  <c r="AA26" i="1"/>
  <c r="AA28" i="1"/>
  <c r="AA29" i="1"/>
  <c r="AA30" i="1"/>
  <c r="AA31" i="1"/>
  <c r="AA32" i="1"/>
  <c r="AA34" i="1"/>
  <c r="AA35" i="1"/>
  <c r="AA36" i="1"/>
  <c r="AA37" i="1"/>
  <c r="AA38" i="1"/>
  <c r="AA39" i="1"/>
  <c r="AA15" i="1"/>
  <c r="V25" i="1"/>
  <c r="X25" i="1" s="1"/>
  <c r="V26" i="1"/>
  <c r="V28" i="1"/>
  <c r="X28" i="1" s="1"/>
  <c r="V38" i="1"/>
  <c r="X38" i="1" s="1"/>
  <c r="AR16" i="1"/>
  <c r="AR17" i="1"/>
  <c r="AR18" i="1"/>
  <c r="AR19" i="1"/>
  <c r="AR20" i="1"/>
  <c r="AR21" i="1"/>
  <c r="AR22" i="1"/>
  <c r="AR23" i="1"/>
  <c r="AR24" i="1"/>
  <c r="AR25" i="1"/>
  <c r="AR26" i="1"/>
  <c r="AR28" i="1"/>
  <c r="AR29" i="1"/>
  <c r="AR30" i="1"/>
  <c r="AR31" i="1"/>
  <c r="AR32" i="1"/>
  <c r="AR15" i="1"/>
  <c r="AP29" i="1"/>
  <c r="AP30" i="1"/>
  <c r="AP31" i="1"/>
  <c r="AP32" i="1"/>
  <c r="AP33" i="1"/>
  <c r="AP34" i="1"/>
  <c r="AP35" i="1"/>
  <c r="AP36" i="1"/>
  <c r="AP37" i="1"/>
  <c r="AP38" i="1"/>
  <c r="AP39" i="1"/>
  <c r="AP28" i="1"/>
  <c r="AP26" i="1"/>
  <c r="AP25" i="1"/>
  <c r="AP24" i="1"/>
  <c r="AP23" i="1"/>
  <c r="AP22" i="1"/>
  <c r="AP21" i="1"/>
  <c r="AP20" i="1"/>
  <c r="AP19" i="1"/>
  <c r="AP18" i="1"/>
  <c r="AP17" i="1"/>
  <c r="AP16" i="1"/>
  <c r="AP15" i="1"/>
  <c r="P28" i="1"/>
  <c r="P31" i="1"/>
  <c r="P32" i="1"/>
  <c r="X40" i="1" l="1"/>
  <c r="AQ22" i="1"/>
  <c r="AQ18" i="1"/>
  <c r="AQ38" i="1"/>
  <c r="AQ34" i="1"/>
  <c r="AQ36" i="1"/>
  <c r="AQ39" i="1"/>
  <c r="AQ35" i="1"/>
  <c r="AQ37" i="1"/>
  <c r="AQ29" i="1"/>
  <c r="AQ25" i="1"/>
  <c r="AR33" i="1"/>
  <c r="AR40" i="1" s="1"/>
  <c r="AQ26" i="1"/>
  <c r="AQ30" i="1"/>
  <c r="AQ19" i="1"/>
  <c r="AQ32" i="1"/>
  <c r="AQ24" i="1"/>
  <c r="AQ21" i="1"/>
  <c r="AQ17" i="1"/>
  <c r="AQ31" i="1"/>
  <c r="AQ28" i="1"/>
  <c r="AQ23" i="1"/>
  <c r="AQ20" i="1"/>
  <c r="AQ16" i="1"/>
  <c r="AQ15" i="1"/>
  <c r="AQ33" i="1" l="1"/>
  <c r="E40" i="1" l="1"/>
  <c r="E33" i="1"/>
  <c r="E41" i="1" l="1"/>
  <c r="P2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John Mauricio Linares Basto</author>
  </authors>
  <commentList>
    <comment ref="D26" authorId="0" shapeId="0" xr:uid="{00000000-0006-0000-0000-000001000000}">
      <text>
        <r>
          <rPr>
            <b/>
            <sz val="9"/>
            <color indexed="81"/>
            <rFont val="Tahoma"/>
            <family val="2"/>
          </rPr>
          <t>John Mauricio Linares Basto:</t>
        </r>
        <r>
          <rPr>
            <sz val="9"/>
            <color indexed="81"/>
            <rFont val="Tahoma"/>
            <family val="2"/>
          </rPr>
          <t xml:space="preserve">
Se sugiere mantener las metas de la vigencia anterior toda vez que a la fecha no se cuenta con todo el personal requerido para adelantar estas actividades.</t>
        </r>
      </text>
    </comment>
  </commentList>
</comments>
</file>

<file path=xl/sharedStrings.xml><?xml version="1.0" encoding="utf-8"?>
<sst xmlns="http://schemas.openxmlformats.org/spreadsheetml/2006/main" count="515" uniqueCount="260">
  <si>
    <t>SECRETARIA DISTRITAL DE GOBIERNO</t>
  </si>
  <si>
    <t>CONTROL DE CAMBIOS</t>
  </si>
  <si>
    <t>VERSIÓN</t>
  </si>
  <si>
    <t>FECHA</t>
  </si>
  <si>
    <t>DESCRIPCIÓN DE LA MODIFICACIÓN</t>
  </si>
  <si>
    <t>PROCESOS ASOCIADOS</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</si>
  <si>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</si>
  <si>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</si>
  <si>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</si>
  <si>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</si>
  <si>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</si>
  <si>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</si>
  <si>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</si>
  <si>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</si>
  <si>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</si>
  <si>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</si>
  <si>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</si>
  <si>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ANÁLISIS DE RESULTADO</t>
  </si>
  <si>
    <t>N° OE</t>
  </si>
  <si>
    <t>OBJETIVO ESTRATÉGICO</t>
  </si>
  <si>
    <t>PROCESO</t>
  </si>
  <si>
    <t>META PLAN DE GESTION VIGENCIA</t>
  </si>
  <si>
    <t>PONDERACION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</si>
  <si>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</si>
  <si>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</si>
  <si>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</si>
  <si>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</si>
  <si>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</si>
  <si>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</si>
  <si>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</si>
  <si>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</si>
  <si>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</si>
  <si>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</si>
  <si>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</si>
  <si>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</si>
  <si>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</si>
  <si>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</si>
  <si>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</si>
  <si>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</si>
  <si>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</si>
  <si>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</si>
  <si>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TOTAL PLAN DE GESTIÓN</t>
  </si>
  <si>
    <t>Subtotal metas transversales</t>
  </si>
  <si>
    <t>INDICADOR</t>
  </si>
  <si>
    <t>Ejecutar el 100% del plan de acción que se formule para la implementación de los presupuestos participativos.</t>
  </si>
  <si>
    <t>Girar mínimo el 25% del presupuesto de inversión directa comprometido en la vigencia 2020</t>
  </si>
  <si>
    <t>Ejecutar el 100% del plan de sostenibilidad contable, que se formule para la vigencia en concordancia con las condiciones contables de la alcaldía local.</t>
  </si>
  <si>
    <t>Integrar las herramientas de planeación, gestión y control, con enfoque de innovación, mejoramiento continuo, responsabilidad social, desarrollo integral del talento humano y transparencia</t>
  </si>
  <si>
    <t>Implementación del Modelo Integrado de Planeación y Gestión</t>
  </si>
  <si>
    <t>Obtener una calificación semestral  igual o superior al 70 % en la medición desempeño ambiental de la dependencia, empleando como mecanismo de medición la herramienta establecida por la Oficina Asesora de Planeación.</t>
  </si>
  <si>
    <t>SOTENIBILIDAD DEL SISTEMA DE GESTIÓN</t>
  </si>
  <si>
    <t>Cumplimiento de criterios ambientales</t>
  </si>
  <si>
    <t xml:space="preserve">Porcentaje de cumplimiento de criterios ambientales </t>
  </si>
  <si>
    <t>CONSTANTE</t>
  </si>
  <si>
    <t>Porcentaje de buenas prácticas ambientales implementadas</t>
  </si>
  <si>
    <t>EFICACIA</t>
  </si>
  <si>
    <t>Herramienta Oficina Asesora de Planeación</t>
  </si>
  <si>
    <t>Planeación Institucional</t>
  </si>
  <si>
    <t>Listas de chequeo al cumplimiento de criterios ambientales remitidos por la OAP</t>
  </si>
  <si>
    <t>Nivel de participación en actividades de gestión documental</t>
  </si>
  <si>
    <t>Participación en actividades</t>
  </si>
  <si>
    <t>Evidencias de reunión por proceso o localidad</t>
  </si>
  <si>
    <t>Caracterización de levantada</t>
  </si>
  <si>
    <t>#de caracterizaciones levantada</t>
  </si>
  <si>
    <t>SUMA</t>
  </si>
  <si>
    <t>Caracterizaciones</t>
  </si>
  <si>
    <t>Publicación intranet institucional</t>
  </si>
  <si>
    <t>Revisión publicación intranet</t>
  </si>
  <si>
    <t>Registro de buena práctica/idea innovadora</t>
  </si>
  <si>
    <t>buenas prácticas registradas</t>
  </si>
  <si>
    <t>Practicas registradas</t>
  </si>
  <si>
    <t>Base de datos Ágora</t>
  </si>
  <si>
    <t>Reportes ÁGORA</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</si>
  <si>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</si>
  <si>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</si>
  <si>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indexed="30"/>
        <rFont val="Garamond"/>
        <family val="1"/>
      </rPr>
      <t>/</t>
    </r>
    <r>
      <rPr>
        <sz val="12"/>
        <color indexed="30"/>
        <rFont val="Garamond"/>
        <family val="1"/>
      </rPr>
      <t xml:space="preserve"> N°  de acciones a gestionar bajo responsabilidad del proceso)*100</t>
    </r>
  </si>
  <si>
    <t>Planes de mejora</t>
  </si>
  <si>
    <t>MIMEC - SIG</t>
  </si>
  <si>
    <t>Reportes MIMEC - SIG remitidos por la OAP</t>
  </si>
  <si>
    <t>Mantener el 100% de la información de las páginas Web actualizada de acuerdo a lo establecido en la ley 1712 de 2014</t>
  </si>
  <si>
    <t>Porcentaje de cumplimiento publicación de información</t>
  </si>
  <si>
    <t>(# de requisitos de la ley 1712 de 2014 de publicación de la información cumplidos en la página web/# total de requisitos de la ley 1712 de 2014 de publicación de la información)*100</t>
  </si>
  <si>
    <t>Requisitos cumplidos</t>
  </si>
  <si>
    <t>Página Web Localidad</t>
  </si>
  <si>
    <t>Oficina comunicaciones</t>
  </si>
  <si>
    <t>Revisión página Web de la alcaldía</t>
  </si>
  <si>
    <t>Subtotal metas alcaldías locales</t>
  </si>
  <si>
    <t>Gestión Pública Territorial Local</t>
  </si>
  <si>
    <t>Servicio de Atención a la Ciudadanía Alcaldías Locales</t>
  </si>
  <si>
    <t>Inspección Vigilancia y Control</t>
  </si>
  <si>
    <t>GESTIÓN</t>
  </si>
  <si>
    <t>RETADORA (MEJORA)</t>
  </si>
  <si>
    <t xml:space="preserve">Porcentaje de cumplimiento del Plan de Acción para la implementación de los presupuestos participativos </t>
  </si>
  <si>
    <t xml:space="preserve">Porcentaje de cumplimiento físico acumulado del Plan de Desarrollo Local </t>
  </si>
  <si>
    <t>Porcentaje de compromiso del presupuesto de inversión directa de la vigencia 2020</t>
  </si>
  <si>
    <t>(Valor de RP de inversión directa de la vigencia  / Valor total del presupuesto de inversión directa de la Vigencia)*100</t>
  </si>
  <si>
    <t>Porcentaje de Giros de la Vigencia 2019</t>
  </si>
  <si>
    <t>(Valor de los giros de inversión directa de la vigencia  / Valor total del presupuesto de inversión directa de la vigencia)*100</t>
  </si>
  <si>
    <t>(Valor de los giros de obligaciones por pagar de la vigencia 2019  / Valor total de las obligaciones por pagar de la vigencia 2019)*100</t>
  </si>
  <si>
    <t xml:space="preserve">Porcentaje de Giros de Obligaciones por Pagar </t>
  </si>
  <si>
    <t>(Valor de los giros de obligaciones por pagar de la vigencia 2018 y anteriores  / Valor total de las obligaciones por pagar de la vigencia 2018 y anteriores)*100</t>
  </si>
  <si>
    <t>Porcentaje de avance acumulado en el cumplimiento del Plan de Sostenibilidad contable programado</t>
  </si>
  <si>
    <t>Respuesta a los requerimiento de los ciudadanos</t>
  </si>
  <si>
    <t>(No de respuestas efectuadas / No requerimientos instaurados antes del 31 de diciembre 2019)*100</t>
  </si>
  <si>
    <t>(No de expedientes con impulso procesal durante el trimestre  / expedientes procesales allegados a 31 de diciembre de 2019)x 100</t>
  </si>
  <si>
    <t>(No de fallos realizados  durante el trimestre/ expedientes procesales allegados a 31 de diciembre de 2019)*100</t>
  </si>
  <si>
    <t>No actuaciones administrativas terminadas durante el trimestre</t>
  </si>
  <si>
    <t>Asegurar el acceso de la ciudadanía a la información y oferta institucional</t>
  </si>
  <si>
    <t>Integrar las herramientas de planeación, gestión y control, con enfoque de innovación, mejoramiento continuo, responsabilidad social, desarrollo integral del talento humano, articulación sectorial y transparencia.</t>
  </si>
  <si>
    <t>Fortalecer la capacidad institucional y para el ejercicio de la función policiva por parte de las autoridades locales a cargo de la Secretaría Distrital de Gobierno</t>
  </si>
  <si>
    <t>CRECIENTE</t>
  </si>
  <si>
    <t>Participantes en encuentros ciudadanos</t>
  </si>
  <si>
    <t>Porcentaje</t>
  </si>
  <si>
    <t>Reporte MUSI</t>
  </si>
  <si>
    <t>compromisos 2020</t>
  </si>
  <si>
    <t>giros 2020</t>
  </si>
  <si>
    <t>Reporte PREDIS</t>
  </si>
  <si>
    <t>giros obligaciones por pagar 2019</t>
  </si>
  <si>
    <t>giros obligaciones por pagar 2018 y  anteriores</t>
  </si>
  <si>
    <t xml:space="preserve">acciones de control u operativos </t>
  </si>
  <si>
    <t>Porcentaje de avance acumulado en el cumplimiento físico del Plan de Desarrollo Local reportado en la MUSI.</t>
  </si>
  <si>
    <t>impulsos procesales</t>
  </si>
  <si>
    <t xml:space="preserve">Fallos de fondo </t>
  </si>
  <si>
    <t>Actuaciones administrativas terminadas</t>
  </si>
  <si>
    <t>Reportes de participantes</t>
  </si>
  <si>
    <t>Reporte enviado a la Subsecretaria de Gestión Local</t>
  </si>
  <si>
    <t>Reporte a la Dirección de Gestión para el desarrollo local</t>
  </si>
  <si>
    <t>Reporte Contador Alcaldía Local</t>
  </si>
  <si>
    <t xml:space="preserve">Reporte Aplicativo CRONOS </t>
  </si>
  <si>
    <t>Aplicativo Relacionado</t>
  </si>
  <si>
    <t>Grupo Planeación - Alcaldía Local</t>
  </si>
  <si>
    <t>Todos los grupos de la Alcaldía Local
Reporte: Grupo de SAC</t>
  </si>
  <si>
    <t>Grupo de Gestión Policivo - Alcaldía local</t>
  </si>
  <si>
    <t>VIGENCIA DE LA PLANEACIÓN 2020</t>
  </si>
  <si>
    <t xml:space="preserve">Gestión Corporativa Institucional </t>
  </si>
  <si>
    <t>Gestión Pública Territorial Local
Gestión Corporativa Institucional
Servicio de Atención a la Ciudadanía Alcaldías Locales
Inspección Vigilancia y Control</t>
  </si>
  <si>
    <t>N/D</t>
  </si>
  <si>
    <t>SI</t>
  </si>
  <si>
    <t>Contador- Alcaldía Local</t>
  </si>
  <si>
    <t>Dar respuesta al 100% de los requerimientos ciudadanos asignados a la alcaldía local con corte a 31 de diciembre de 2019, según la información de seguimiento presentada por el proceso de servicio a la ciudadanía</t>
  </si>
  <si>
    <t>requerimientos ciudadanos 2019 y anteriores</t>
  </si>
  <si>
    <t>Reporte a la Dirección de Gestión Policiva</t>
  </si>
  <si>
    <t>Fallar de fondo el 20 %  de los expedientes de policía a cargo de las inspecciones de policía con corte a 31-12-2019</t>
  </si>
  <si>
    <t xml:space="preserve">Participar en el 100% de las actividades que sean convocadas por la Dirección Administrativa - Grupo gestión documental con el fin de que se apliquen correctamente los lineamiento de gestión documental en el proceso  o alcaldía local </t>
  </si>
  <si>
    <t>(# participaciones en actividades de gestión documental/ # de actividades de gestión documental programadas)*100</t>
  </si>
  <si>
    <t>Archivo de gestión Dirección administrativa- Grupo gestión documental</t>
  </si>
  <si>
    <t>Dirección administrativa- Grupo gestión documental</t>
  </si>
  <si>
    <t>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</si>
  <si>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Registrar una (1) buena práctica/idea innovadora de acuerdo con la metodología dada por la OAP con  fin de validar su potencialidad de implementación en los demás procesos de la entidad</t>
  </si>
  <si>
    <t>Primera versión del plan de gestión de la alcaldía local para la vigencia 2020</t>
  </si>
  <si>
    <t>Consulta en la carpeta de encuentros ciudadanos 2020 o entregables del contrato</t>
  </si>
  <si>
    <t>Participantes en audiencia de rendición de cuentas</t>
  </si>
  <si>
    <t>Consulta en la carpeta de rendición de cuentas 2020 o entregables del contrato</t>
  </si>
  <si>
    <t>FDL - Alcaldía Local</t>
  </si>
  <si>
    <t>Girar mínimo el 60% del presupuesto comprometido constituido como obligaciones por pagar de la vigencia 2019 (inversión).</t>
  </si>
  <si>
    <t>Girar mínimo el 70% del presupuesto comprometido constituido como obligaciones por pagar de la vigencia 2018 y anteriores (inversión).</t>
  </si>
  <si>
    <t>(número de actividades ejecutadas del plan de acción durante el periodo / número de acciones programadas)*100%</t>
  </si>
  <si>
    <t>Actividades ejecutadas</t>
  </si>
  <si>
    <t>Ejecutar el 100%  de las actividades establecidas para las alcaldías locales, en materia de SIPSE local.</t>
  </si>
  <si>
    <t xml:space="preserve">Porcentaje de expedientes de policía con impulso procesal </t>
  </si>
  <si>
    <t>Porcentaje de expedientes de policía con fallo de fondo</t>
  </si>
  <si>
    <t>Porcentaje de ejecución del SIPSE local</t>
  </si>
  <si>
    <t>31 de enero de 2020</t>
  </si>
  <si>
    <t>Acciones de control a las actuaciones de IVC control en materia actividad económica</t>
  </si>
  <si>
    <t>No Acciones de control a las actuaciones de IVC control en materia actividad económica (en el mes de diciembre se deben realizar los operativos pólvora y artículos pirotécnicos)</t>
  </si>
  <si>
    <t>Acciones de control a las actuaciones de IVC control en materia de  integridad del espacio publico.</t>
  </si>
  <si>
    <t>No acciones realizadas de control en materia de  integridad del espacio publico.</t>
  </si>
  <si>
    <t>Acciones de control  en materia de obras y urbanismo</t>
  </si>
  <si>
    <t>No acciones realizadas de control  en materia de obras y urbanismo</t>
  </si>
  <si>
    <t>ALCALDÍA LOCAL DE LOS MARTIRES</t>
  </si>
  <si>
    <t>Lograr el 90% de cumplimiento físico acumulado del plan de desarrollo local.</t>
  </si>
  <si>
    <t>(número de actividades ejecutadas del plan de acción durante el periodo / número de acciones programadas)*100</t>
  </si>
  <si>
    <t>Se separan las metas realcionadas con operativos del proceso de IVC y se realizan ajustes de redacción en los indicadores, se actualizan las metas transversales y se complementan las líneas base.</t>
  </si>
  <si>
    <t>Profesional 222-24 del área administrativa - Alcaldía Local</t>
  </si>
  <si>
    <t>IITRIMESTRE</t>
  </si>
  <si>
    <t>III TRIMESTRE</t>
  </si>
  <si>
    <t>IV TRIMESTRE</t>
  </si>
  <si>
    <t xml:space="preserve">Porcentaje de Giros de Obligaciones por Pagar 2019 </t>
  </si>
  <si>
    <t xml:space="preserve">Método de elaboración </t>
  </si>
  <si>
    <t xml:space="preserve">Se elaboró mediante  mesas de trabajo realizadas para la construcción de los planes de gestión de la alcaldía local, entre profesionales todas las alcaldías locales, la subsecretaría de gestión institucional, subsecretaría de gestión local, las direcciones para la gestión policiva y de gestión para el desarrollo local, y de la oficina asesora de planeación, </t>
  </si>
  <si>
    <t>Aprobó</t>
  </si>
  <si>
    <t>Actas de reunión de implementación de los presupuestos participativos</t>
  </si>
  <si>
    <t>Reporte aplicativo SIPSE</t>
  </si>
  <si>
    <t>Matriz IVC y actas de cada uno de los operativos</t>
  </si>
  <si>
    <r>
      <t>Realizar</t>
    </r>
    <r>
      <rPr>
        <b/>
        <sz val="12"/>
        <rFont val="Garamond"/>
        <family val="1"/>
      </rPr>
      <t xml:space="preserve"> 42</t>
    </r>
    <r>
      <rPr>
        <sz val="12"/>
        <rFont val="Garamond"/>
        <family val="1"/>
      </rPr>
      <t xml:space="preserve"> acciones de control u operativos en materia de  actividad económica (en el mes de diciembre se deben realizar los operativos pólvora y artículos pirotécnicos)</t>
    </r>
  </si>
  <si>
    <t>Terminar  (Archivar), 20 actuaciones administrativas activas</t>
  </si>
  <si>
    <t>Actuaciones administrativas terminadas en primera instancia</t>
  </si>
  <si>
    <t>No de actuaciones administrativas terminadas  en primera instancia</t>
  </si>
  <si>
    <t>Actuaciones administrativas terminadasEn primera instancia</t>
  </si>
  <si>
    <t>Comprometer mínimo el 13% a 30 de junio y el 92% a 31 de diciembre de 2020 del presupuesto de inversión directa disponible a la vigencia para el FDL</t>
  </si>
  <si>
    <t>30 de junio: 18,68%
31 de diciembre: 91,94%</t>
  </si>
  <si>
    <r>
      <t xml:space="preserve">RAUL HERNANDO ESTEBAN GARCIA
Alcalde Local de Los Martires
</t>
    </r>
    <r>
      <rPr>
        <b/>
        <sz val="16"/>
        <color theme="1"/>
        <rFont val="Garamond"/>
        <family val="1"/>
      </rPr>
      <t>Aprobado mediante caso HOLA N° 90704</t>
    </r>
  </si>
  <si>
    <r>
      <t>Realizar</t>
    </r>
    <r>
      <rPr>
        <b/>
        <sz val="12"/>
        <rFont val="Garamond"/>
        <family val="1"/>
      </rPr>
      <t xml:space="preserve"> 30</t>
    </r>
    <r>
      <rPr>
        <sz val="12"/>
        <rFont val="Garamond"/>
        <family val="1"/>
      </rPr>
      <t xml:space="preserve"> acciones de control u operativos en materia de  integridad del espacio publico.</t>
    </r>
  </si>
  <si>
    <r>
      <t xml:space="preserve">Realizar </t>
    </r>
    <r>
      <rPr>
        <b/>
        <sz val="12"/>
        <rFont val="Garamond"/>
        <family val="1"/>
      </rPr>
      <t>40</t>
    </r>
    <r>
      <rPr>
        <sz val="12"/>
        <rFont val="Garamond"/>
        <family val="1"/>
      </rPr>
      <t xml:space="preserve"> acciones de control u operativos en materia de obras y urbanismo</t>
    </r>
  </si>
  <si>
    <t>12 de febrero de 2020</t>
  </si>
  <si>
    <t>13.14%</t>
  </si>
  <si>
    <t>2.86%</t>
  </si>
  <si>
    <t>5.59%</t>
  </si>
  <si>
    <t>2.94%</t>
  </si>
  <si>
    <t xml:space="preserve">Durante el primer trimestre con relacion a la ejecución del presupuesto 2020 de Inversión se ha ejecutado el 13.14%. </t>
  </si>
  <si>
    <t>REPORTE PREDIS con la ejecución del primer trimestre de 2020.</t>
  </si>
  <si>
    <t xml:space="preserve">durante el primer trimestre se ha girado el 2.86% </t>
  </si>
  <si>
    <t xml:space="preserve">REPORTE PREDIS con la información de lo girado en 2020. </t>
  </si>
  <si>
    <t xml:space="preserve">Durante el primer trimestre de la vigencia 2020 se ha girado el 5.59% de obligaciones por pagar. </t>
  </si>
  <si>
    <t xml:space="preserve">REPORTE PREDIS con lo girado de obligaciones por pagar. </t>
  </si>
  <si>
    <t xml:space="preserve">Durante el primer trimestre de la vigencia 2020 se ha girado el 2.94% de obligaciones por pagar vigencias anteriores. </t>
  </si>
  <si>
    <t>Reporte Realizado por Secretaria de Gobierno</t>
  </si>
  <si>
    <t>Matriz Reportes operativos IVC y Actas de operativos realizados.</t>
  </si>
  <si>
    <t>N/A</t>
  </si>
  <si>
    <t>reporte aplicativo MIMEC</t>
  </si>
  <si>
    <t xml:space="preserve">EVIDENCIAS </t>
  </si>
  <si>
    <t>META 1</t>
  </si>
  <si>
    <t>META 2</t>
  </si>
  <si>
    <t>META 3</t>
  </si>
  <si>
    <t>META 4</t>
  </si>
  <si>
    <t>META 5</t>
  </si>
  <si>
    <t>META 6</t>
  </si>
  <si>
    <t>META 7</t>
  </si>
  <si>
    <t>META 8</t>
  </si>
  <si>
    <t>META 10</t>
  </si>
  <si>
    <t>META 11</t>
  </si>
  <si>
    <t>META 12</t>
  </si>
  <si>
    <t>META 13</t>
  </si>
  <si>
    <t>META 14</t>
  </si>
  <si>
    <t>META 15</t>
  </si>
  <si>
    <t>META 16</t>
  </si>
  <si>
    <t>META 17</t>
  </si>
  <si>
    <t>META 18</t>
  </si>
  <si>
    <t>META 19</t>
  </si>
  <si>
    <t>META 20</t>
  </si>
  <si>
    <t>META 21</t>
  </si>
  <si>
    <t>META 22</t>
  </si>
  <si>
    <t>META 23</t>
  </si>
  <si>
    <t>META 24</t>
  </si>
  <si>
    <t>META 25</t>
  </si>
  <si>
    <t>META NO PROGRAMADA</t>
  </si>
  <si>
    <t>META REPROGRAMADA</t>
  </si>
  <si>
    <t>Durante el primer trimestre de la vigencia 2020, la Alcaldía Local dio respuesta a 24  requerimientos ciudadanos del año 2019, los cuales representan un nivel de avance del 100% en el trimestre</t>
  </si>
  <si>
    <t>Reporte SAC</t>
  </si>
  <si>
    <t xml:space="preserve">La meta del primer trimestre corresponde a 5 operativos de los cuales se realizaron 9. Por temas del COVID-19 la meta para el segundo y tercer periodo se afectara, por la falta de presencia institucional, personal y de accionar. </t>
  </si>
  <si>
    <t xml:space="preserve">La meta para el primer trimestre corresponde a 4 operativos y no se cuenta con avance alguno, toda vez que fue necesario la suspensión de los operativos.  
Por temas del COVID-19 la alerta sanitaria y el respeto del espacio público pues indica el despeje, no uso para ventas informales, aglomeraciones entre otros, afectara la meta.
</t>
  </si>
  <si>
    <t>La meta del primer trimestre corresponde a 5 operativos y no se cuenta con avance alguno, toda vez que fue necesario la suspensión de los operativos. 
Por temas del COVID-19 la meta se afectara, por la falta de presencia institucional, personal y de acciona.</t>
  </si>
  <si>
    <t>Reporte DGP</t>
  </si>
  <si>
    <t>La Alcaldía Local  terminó en el trimestre 16 actuaciones administrativas activas.</t>
  </si>
  <si>
    <t>La Alcaldía Local  mantuvo al 100% las acciones correctivas, documentadas y vigentes en el trimestre.</t>
  </si>
  <si>
    <t>CUMPLIMIENTO I TRIMESTRE</t>
  </si>
  <si>
    <t>La Alcaldía Local falló de fondo el   0% de los expedientes de policía a cargo de las inspecciones de policía con corte a 31-12-2019 programados para el trimestre.</t>
  </si>
  <si>
    <t>23 de abril de 2020</t>
  </si>
  <si>
    <r>
      <t xml:space="preserve">Para el primer trimestre de la vigencia 2020, el plan de gestión de la alcaldía local alcanzó un nivel de desempeño del </t>
    </r>
    <r>
      <rPr>
        <b/>
        <sz val="11"/>
        <color theme="1"/>
        <rFont val="Garamond"/>
        <family val="1"/>
      </rPr>
      <t>57%</t>
    </r>
    <r>
      <rPr>
        <sz val="11"/>
        <color theme="1"/>
        <rFont val="Garamond"/>
        <family val="1"/>
      </rPr>
      <t xml:space="preserve">. 
Durante el periodo, el plan de gestión tuvo las modificaciones que se detallan a continuación:
i) Teniendo en cuenta la solicitud realizada por la Dirección para la Gestión del Desarrollo Local –DGDL en el marco de las acciones que ha tomado el distrito para atender el aislamiento preventivo por la emergencia causada por el COVID- 19 se eliminó la meta “Adelantar el 100% de los procesos contractuales de malla vial y parques de la vigencia 2020, utilizando los pliegos tipo” programada para la vigencia.
ii) Conforme a la Solicitud de la Dirección para la Gestión Policiva-DGP se reprograma la meta “Impulsar procesalmente (avocar, rechazar, enviar al competente, fallar), el 20% de los expedientes de policía a cargo de las inspecciones de policía, con corte a 31 de diciembre de 2019” para segundo, tercer y cuarto trimestre de la vigencia.
iii) En atención a las solicitudes realizadas por los alcaldes locales y promotores de mejora se reprogramaron las metas a) Ejecutar el 100% del plan de sostenibilidad contable, que se formule para la vigencia en concordancia con las condiciones contables de la alcaldía local y b) Mantener el 100% de la información de las páginas Web actualizada de acuerdo a lo establecido en la ley 1712 de 2014 para segundo, tercer y cuarto trimestre de la vigencia 2020.
</t>
    </r>
  </si>
  <si>
    <t>08 de junio de 2020</t>
  </si>
  <si>
    <t>Impulsar procesalmente (avocar, rechazar, enviar al competente), el 40% de los expedientes de policía a cargo de las inspecciones de policía, con corte a 31 de diciembre de 2019</t>
  </si>
  <si>
    <t>Terminar 18 actuaciones administrativas en pimera instancia</t>
  </si>
  <si>
    <t>De conformidad con la solicitud realizada por la Dirección para la Gestión Policiva y la Oficina Asesora  de planeación :
PROCESO  IVC - se modifican magnitudes y programaciones de las metas:
i) Impulsar procesalmente (avocar, rechazar, enviar al competente), el 40% de los expedientes de policía a cargo de las inspecciones de policía, con corte a 31 de diciembre de 2019 
ii) Terminar 21  actuaciones administrativas en primera instancia 
TRANSVERSAL  - Se modifica la programación de la meta: 
i)Realizar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</si>
  <si>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25 de junio de 2020</t>
  </si>
  <si>
    <t>En atención a la solicitud remitida por la Subsecretaría de Gestión Local - SGL se modifican las dos metas de participación (Encuentros Ciudadanos y Audiencia Pública de Rendición de Cuentas) incorporadas en el plan de gestión.</t>
  </si>
  <si>
    <t>Establecer una (1) línea base de la participación (presencial y virtual) en los encuentros ciudadanos realizados durante el 2020 en la localidad</t>
  </si>
  <si>
    <t>Establecer una (1) línea base de la participación (presencial y virtual) en la rendicion de cuentas realizados durante el 2020 en la localidad</t>
  </si>
  <si>
    <t>Línea base construida</t>
  </si>
  <si>
    <t>Pico de asistencia: Las personas que ingresaron a los Encuentros Ciudadanos a través de Facebook Live o la plataforma establecida según la metodología del Consejo de Planeación Local
Encuentros Ciudadanos presenciales: número de asistentes a los Encuentros Ciudadanos, registrados en las planillas de asistencia</t>
  </si>
  <si>
    <t>Pico de asistencia: Las personas que ingresaron a la rendición de cuentas a través de Facebook Live o la plataforma establecida según la metodología del Consejo de Planeación Local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</si>
</sst>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164" formatCode="_-* #,##0.00\ _€_-;\-* #,##0.00\ _€_-;_-* &quot;-&quot;??\ _€_-;_-@_-"/>
    <numFmt numFmtId="165" formatCode="* #,##0.00&quot;    &quot;;\-* #,##0.00&quot;    &quot;;* \-#&quot;    &quot;;@\ "/>
    <numFmt numFmtId="166" formatCode="_-* #,##0.0_-;\-* #,##0.0_-;_-* &quot;-&quot;_-;_-@_-"/>
  </numFmts>
  <fonts count="27" x14ac:knownFonts="1">
    <font>
      <sz val="11"/>
      <color theme="1"/>
      <name val="Calibri"/>
      <family val="2"/>
      <scheme val="minor"/>
    </font>
    <font>
      <sz val="11"/>
      <color theme="1"/>
      <name val="Calibri"/>
      <family val="2"/>
      <scheme val="minor"/>
    </font>
    <font>
      <sz val="10"/>
      <name val="Arial"/>
      <family val="2"/>
    </font>
    <font>
      <sz val="12"/>
      <color theme="1"/>
      <name val="Garamond"/>
      <family val="1"/>
    </font>
    <font>
      <sz val="12"/>
      <color rgb="FF000000"/>
      <name val="Garamond"/>
      <family val="1"/>
    </font>
    <font>
      <sz val="12"/>
      <color rgb="FF0070C0"/>
      <name val="Garamond"/>
      <family val="1"/>
    </font>
    <font>
      <sz val="11"/>
      <color theme="1"/>
      <name val="Garamond"/>
      <family val="1"/>
    </font>
    <font>
      <b/>
      <sz val="12"/>
      <color indexed="30"/>
      <name val="Garamond"/>
      <family val="1"/>
    </font>
    <font>
      <sz val="12"/>
      <color indexed="30"/>
      <name val="Garamond"/>
      <family val="1"/>
    </font>
    <font>
      <sz val="12"/>
      <name val="Garamond"/>
      <family val="1"/>
    </font>
    <font>
      <b/>
      <sz val="10"/>
      <color theme="1"/>
      <name val="Garamond"/>
      <family val="1"/>
    </font>
    <font>
      <b/>
      <sz val="12"/>
      <color rgb="FF0070C0"/>
      <name val="Garamond"/>
      <family val="1"/>
    </font>
    <font>
      <b/>
      <sz val="11"/>
      <color theme="1"/>
      <name val="Garamond"/>
      <family val="1"/>
    </font>
    <font>
      <b/>
      <sz val="12"/>
      <color theme="1"/>
      <name val="Garamond"/>
      <family val="1"/>
    </font>
    <font>
      <b/>
      <sz val="10"/>
      <name val="Garamond"/>
      <family val="1"/>
    </font>
    <font>
      <sz val="11"/>
      <name val="Garamond"/>
      <family val="1"/>
    </font>
    <font>
      <b/>
      <sz val="12"/>
      <name val="Garamond"/>
      <family val="1"/>
    </font>
    <font>
      <b/>
      <sz val="16"/>
      <color theme="1"/>
      <name val="Garamond"/>
      <family val="1"/>
    </font>
    <font>
      <b/>
      <sz val="20"/>
      <color theme="1"/>
      <name val="Garamond"/>
      <family val="1"/>
    </font>
    <font>
      <sz val="16"/>
      <color theme="1"/>
      <name val="Garamond"/>
      <family val="1"/>
    </font>
    <font>
      <sz val="9"/>
      <color indexed="81"/>
      <name val="Tahoma"/>
      <family val="2"/>
    </font>
    <font>
      <b/>
      <sz val="9"/>
      <color indexed="81"/>
      <name val="Tahoma"/>
      <family val="2"/>
    </font>
    <font>
      <sz val="11"/>
      <color rgb="FF0070C0"/>
      <name val="Garamond"/>
      <family val="1"/>
    </font>
    <font>
      <b/>
      <sz val="14"/>
      <color theme="1"/>
      <name val="Garamond"/>
      <family val="1"/>
    </font>
    <font>
      <b/>
      <sz val="11"/>
      <color rgb="FF0070C0"/>
      <name val="Garamond"/>
      <family val="1"/>
    </font>
    <font>
      <sz val="10"/>
      <color rgb="FF0070C0"/>
      <name val="Garamond"/>
      <family val="1"/>
    </font>
    <font>
      <sz val="9"/>
      <color theme="1"/>
      <name val="Garamond"/>
      <family val="1"/>
    </font>
  </fonts>
  <fills count="14">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rgb="FFFFFFFF"/>
        <bgColor indexed="64"/>
      </patternFill>
    </fill>
    <fill>
      <patternFill patternType="solid">
        <fgColor theme="4" tint="0.79998168889431442"/>
        <bgColor indexed="64"/>
      </patternFill>
    </fill>
  </fills>
  <borders count="42">
    <border>
      <left/>
      <right/>
      <top/>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1">
    <xf numFmtId="0" fontId="0" fillId="0" borderId="0"/>
    <xf numFmtId="41"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164" fontId="1" fillId="0" borderId="0" applyFont="0" applyFill="0" applyBorder="0" applyAlignment="0" applyProtection="0"/>
    <xf numFmtId="165" fontId="2" fillId="0" borderId="0" applyFill="0" applyBorder="0" applyAlignment="0" applyProtection="0"/>
    <xf numFmtId="0" fontId="2" fillId="0" borderId="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247">
    <xf numFmtId="0" fontId="0" fillId="0" borderId="0" xfId="0"/>
    <xf numFmtId="0" fontId="4" fillId="12" borderId="9" xfId="0" applyFont="1" applyFill="1" applyBorder="1" applyAlignment="1">
      <alignment horizontal="justify" vertical="center" wrapText="1"/>
    </xf>
    <xf numFmtId="0" fontId="3" fillId="0" borderId="9" xfId="0" applyFont="1" applyBorder="1" applyAlignment="1">
      <alignment vertical="center" wrapText="1"/>
    </xf>
    <xf numFmtId="0" fontId="5" fillId="0" borderId="25" xfId="0" applyFont="1" applyBorder="1" applyAlignment="1" applyProtection="1">
      <alignment horizontal="justify" vertical="center" wrapText="1"/>
      <protection locked="0"/>
    </xf>
    <xf numFmtId="0" fontId="5" fillId="0" borderId="9" xfId="0" applyFont="1" applyBorder="1" applyAlignment="1" applyProtection="1">
      <alignment horizontal="justify" vertical="center" wrapText="1"/>
      <protection locked="0"/>
    </xf>
    <xf numFmtId="0" fontId="5" fillId="0" borderId="9" xfId="0" applyFont="1" applyBorder="1" applyAlignment="1" applyProtection="1">
      <alignment horizontal="center" vertical="center" wrapText="1"/>
      <protection locked="0"/>
    </xf>
    <xf numFmtId="9" fontId="6" fillId="0" borderId="9" xfId="2" applyFont="1" applyBorder="1" applyAlignment="1">
      <alignment horizontal="center" vertical="center" wrapText="1"/>
    </xf>
    <xf numFmtId="0" fontId="5" fillId="0" borderId="9" xfId="0" applyFont="1" applyBorder="1" applyAlignment="1">
      <alignment horizontal="justify" vertical="center" wrapText="1"/>
    </xf>
    <xf numFmtId="9" fontId="5" fillId="0" borderId="9" xfId="2" applyFont="1" applyBorder="1" applyAlignment="1">
      <alignment horizontal="justify" vertical="center" wrapText="1"/>
    </xf>
    <xf numFmtId="0" fontId="5" fillId="0" borderId="15" xfId="0" applyFont="1" applyBorder="1" applyAlignment="1" applyProtection="1">
      <alignment horizontal="justify" vertical="center" wrapText="1"/>
      <protection locked="0"/>
    </xf>
    <xf numFmtId="0" fontId="5" fillId="0" borderId="13" xfId="0" applyFont="1" applyBorder="1" applyAlignment="1" applyProtection="1">
      <alignment horizontal="justify" vertical="center" wrapText="1"/>
      <protection locked="0"/>
    </xf>
    <xf numFmtId="0" fontId="5" fillId="0" borderId="13" xfId="0" applyFont="1" applyBorder="1" applyAlignment="1">
      <alignment horizontal="justify" vertical="center" wrapText="1"/>
    </xf>
    <xf numFmtId="9" fontId="5" fillId="0" borderId="13" xfId="2" applyFont="1" applyBorder="1" applyAlignment="1">
      <alignment horizontal="justify" vertical="center" wrapText="1"/>
    </xf>
    <xf numFmtId="9" fontId="5" fillId="0" borderId="9" xfId="2" applyFont="1" applyBorder="1" applyAlignment="1">
      <alignment horizontal="center" vertical="center" wrapText="1"/>
    </xf>
    <xf numFmtId="9" fontId="5" fillId="0" borderId="9" xfId="0" applyNumberFormat="1" applyFont="1" applyBorder="1" applyAlignment="1" applyProtection="1">
      <alignment horizontal="justify" vertical="center" wrapText="1"/>
      <protection locked="0"/>
    </xf>
    <xf numFmtId="0" fontId="3" fillId="0" borderId="9" xfId="0" applyFont="1" applyBorder="1" applyAlignment="1">
      <alignment horizontal="center" vertical="center" wrapText="1"/>
    </xf>
    <xf numFmtId="0" fontId="6" fillId="0" borderId="9"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6" fillId="0" borderId="9" xfId="0" applyFont="1" applyBorder="1" applyAlignment="1">
      <alignment vertical="center"/>
    </xf>
    <xf numFmtId="0" fontId="6" fillId="11" borderId="9" xfId="0" applyFont="1" applyFill="1" applyBorder="1" applyAlignment="1">
      <alignment vertical="center"/>
    </xf>
    <xf numFmtId="9" fontId="12" fillId="8" borderId="9" xfId="0" applyNumberFormat="1" applyFont="1" applyFill="1" applyBorder="1" applyAlignment="1">
      <alignment vertical="center"/>
    </xf>
    <xf numFmtId="0" fontId="12" fillId="8" borderId="9" xfId="0" applyFont="1" applyFill="1" applyBorder="1" applyAlignment="1">
      <alignment vertical="center"/>
    </xf>
    <xf numFmtId="0" fontId="3" fillId="0" borderId="10" xfId="0" applyFont="1" applyBorder="1" applyAlignment="1">
      <alignment horizontal="center" vertical="center"/>
    </xf>
    <xf numFmtId="0" fontId="4" fillId="12" borderId="10" xfId="0" applyFont="1" applyFill="1" applyBorder="1" applyAlignment="1">
      <alignment horizontal="justify" vertical="center" wrapText="1"/>
    </xf>
    <xf numFmtId="9" fontId="12" fillId="11" borderId="9" xfId="2" applyFont="1" applyFill="1" applyBorder="1" applyAlignment="1">
      <alignment vertical="center"/>
    </xf>
    <xf numFmtId="0" fontId="3" fillId="5" borderId="9" xfId="0" applyFont="1" applyFill="1" applyBorder="1" applyAlignment="1">
      <alignment vertical="center" wrapText="1"/>
    </xf>
    <xf numFmtId="0" fontId="6" fillId="5" borderId="9" xfId="0" applyFont="1" applyFill="1" applyBorder="1" applyAlignment="1">
      <alignment vertical="center" wrapText="1"/>
    </xf>
    <xf numFmtId="0" fontId="6" fillId="5" borderId="12" xfId="0" applyFont="1" applyFill="1" applyBorder="1" applyAlignment="1">
      <alignment vertical="center" wrapText="1"/>
    </xf>
    <xf numFmtId="0" fontId="6" fillId="0" borderId="12" xfId="0" applyFont="1" applyBorder="1" applyAlignment="1">
      <alignment vertical="center" wrapText="1"/>
    </xf>
    <xf numFmtId="0" fontId="6" fillId="11" borderId="9" xfId="0" applyFont="1" applyFill="1" applyBorder="1" applyAlignment="1">
      <alignment vertical="center" wrapText="1"/>
    </xf>
    <xf numFmtId="0" fontId="6" fillId="9" borderId="9" xfId="0" applyFont="1" applyFill="1" applyBorder="1" applyAlignment="1">
      <alignment vertical="center" wrapText="1"/>
    </xf>
    <xf numFmtId="0" fontId="6" fillId="7" borderId="9" xfId="0" applyFont="1" applyFill="1" applyBorder="1" applyAlignment="1">
      <alignment vertical="center" wrapText="1"/>
    </xf>
    <xf numFmtId="0" fontId="6" fillId="7" borderId="25" xfId="0" applyFont="1" applyFill="1" applyBorder="1" applyAlignment="1">
      <alignment vertical="center" wrapText="1"/>
    </xf>
    <xf numFmtId="0" fontId="6" fillId="7" borderId="26" xfId="0" applyFont="1" applyFill="1" applyBorder="1" applyAlignment="1">
      <alignment vertical="center" wrapText="1"/>
    </xf>
    <xf numFmtId="0" fontId="6" fillId="0" borderId="25" xfId="0" applyFont="1" applyBorder="1" applyAlignment="1">
      <alignment vertical="center" wrapText="1"/>
    </xf>
    <xf numFmtId="0" fontId="6" fillId="0" borderId="26" xfId="0" applyFont="1" applyBorder="1" applyAlignment="1">
      <alignment vertical="center" wrapText="1"/>
    </xf>
    <xf numFmtId="0" fontId="6" fillId="11" borderId="25" xfId="0" applyFont="1" applyFill="1" applyBorder="1" applyAlignment="1">
      <alignment vertical="center" wrapText="1"/>
    </xf>
    <xf numFmtId="0" fontId="6" fillId="0" borderId="15" xfId="0" applyFont="1" applyBorder="1" applyAlignment="1">
      <alignment vertical="center" wrapText="1"/>
    </xf>
    <xf numFmtId="0" fontId="6" fillId="0" borderId="13" xfId="0" applyFont="1" applyBorder="1" applyAlignment="1">
      <alignment vertical="center" wrapText="1"/>
    </xf>
    <xf numFmtId="0" fontId="6" fillId="9" borderId="25" xfId="0" applyFont="1" applyFill="1" applyBorder="1" applyAlignment="1">
      <alignment vertical="center" wrapText="1"/>
    </xf>
    <xf numFmtId="0" fontId="6" fillId="9" borderId="26" xfId="0" applyFont="1" applyFill="1" applyBorder="1" applyAlignment="1">
      <alignment vertical="center" wrapText="1"/>
    </xf>
    <xf numFmtId="0" fontId="6" fillId="11" borderId="26" xfId="0" applyFont="1" applyFill="1" applyBorder="1" applyAlignment="1">
      <alignment vertical="center" wrapText="1"/>
    </xf>
    <xf numFmtId="0" fontId="6" fillId="11" borderId="3" xfId="0" applyFont="1" applyFill="1" applyBorder="1" applyAlignment="1">
      <alignment vertical="center"/>
    </xf>
    <xf numFmtId="0" fontId="11" fillId="8" borderId="12" xfId="0" applyFont="1" applyFill="1" applyBorder="1" applyAlignment="1" applyProtection="1">
      <alignment horizontal="justify" vertical="center" wrapText="1"/>
      <protection locked="0"/>
    </xf>
    <xf numFmtId="9" fontId="12" fillId="8" borderId="12" xfId="0" applyNumberFormat="1" applyFont="1" applyFill="1" applyBorder="1" applyAlignment="1">
      <alignment vertical="center"/>
    </xf>
    <xf numFmtId="0" fontId="6" fillId="11" borderId="26" xfId="0" applyFont="1" applyFill="1" applyBorder="1" applyAlignment="1">
      <alignment vertical="center"/>
    </xf>
    <xf numFmtId="0" fontId="4" fillId="12" borderId="25" xfId="0" applyFont="1" applyFill="1" applyBorder="1" applyAlignment="1">
      <alignment horizontal="justify" vertical="center" wrapText="1"/>
    </xf>
    <xf numFmtId="0" fontId="3" fillId="0" borderId="25" xfId="0" applyFont="1" applyBorder="1" applyAlignment="1">
      <alignment vertical="center" wrapText="1"/>
    </xf>
    <xf numFmtId="0" fontId="9" fillId="0" borderId="25" xfId="0" applyFont="1" applyBorder="1" applyAlignment="1">
      <alignment vertical="center" wrapText="1"/>
    </xf>
    <xf numFmtId="0" fontId="3" fillId="0" borderId="32" xfId="0" applyFont="1" applyBorder="1" applyAlignment="1">
      <alignment vertical="center" wrapText="1"/>
    </xf>
    <xf numFmtId="0" fontId="13" fillId="11" borderId="25" xfId="0" applyFont="1" applyFill="1" applyBorder="1" applyAlignment="1">
      <alignment vertical="center" wrapText="1"/>
    </xf>
    <xf numFmtId="9" fontId="5" fillId="0" borderId="26" xfId="0" applyNumberFormat="1" applyFont="1" applyBorder="1" applyAlignment="1" applyProtection="1">
      <alignment horizontal="justify" vertical="center" wrapText="1"/>
      <protection locked="0"/>
    </xf>
    <xf numFmtId="0" fontId="5" fillId="0" borderId="25" xfId="0" applyFont="1" applyBorder="1" applyAlignment="1">
      <alignment horizontal="justify" vertical="center" wrapText="1"/>
    </xf>
    <xf numFmtId="9" fontId="5" fillId="0" borderId="26" xfId="2" applyFont="1" applyBorder="1" applyAlignment="1">
      <alignment horizontal="justify" vertical="center" wrapText="1"/>
    </xf>
    <xf numFmtId="0" fontId="5" fillId="0" borderId="15" xfId="0" applyFont="1" applyBorder="1" applyAlignment="1">
      <alignment horizontal="justify" vertical="center" wrapText="1"/>
    </xf>
    <xf numFmtId="9" fontId="5" fillId="0" borderId="13" xfId="2" applyFont="1" applyBorder="1" applyAlignment="1">
      <alignment horizontal="center" vertical="center" wrapText="1"/>
    </xf>
    <xf numFmtId="9" fontId="5" fillId="0" borderId="27" xfId="2" applyFont="1" applyBorder="1" applyAlignment="1">
      <alignment horizontal="justify" vertical="center" wrapText="1"/>
    </xf>
    <xf numFmtId="0" fontId="6" fillId="0" borderId="25" xfId="0" applyFont="1" applyBorder="1" applyAlignment="1">
      <alignment vertical="center"/>
    </xf>
    <xf numFmtId="0" fontId="3" fillId="0" borderId="26" xfId="0" applyFont="1" applyBorder="1" applyAlignment="1">
      <alignment vertical="center" wrapText="1"/>
    </xf>
    <xf numFmtId="0" fontId="6" fillId="8" borderId="22" xfId="0" applyFont="1" applyFill="1" applyBorder="1" applyAlignment="1">
      <alignment vertical="center"/>
    </xf>
    <xf numFmtId="0" fontId="6" fillId="8" borderId="0" xfId="0" applyFont="1" applyFill="1" applyBorder="1" applyAlignment="1">
      <alignment vertical="center"/>
    </xf>
    <xf numFmtId="0" fontId="6" fillId="11" borderId="8" xfId="0" applyFont="1" applyFill="1" applyBorder="1" applyAlignment="1">
      <alignment vertical="center"/>
    </xf>
    <xf numFmtId="0" fontId="6" fillId="0" borderId="22" xfId="0" applyFont="1" applyBorder="1" applyAlignment="1">
      <alignment vertical="center"/>
    </xf>
    <xf numFmtId="0" fontId="5" fillId="0" borderId="26" xfId="0" applyFont="1" applyBorder="1" applyAlignment="1" applyProtection="1">
      <alignment horizontal="justify" vertical="center" wrapText="1"/>
      <protection locked="0"/>
    </xf>
    <xf numFmtId="0" fontId="6" fillId="0" borderId="30" xfId="0" applyFont="1" applyBorder="1" applyAlignment="1">
      <alignment vertical="center"/>
    </xf>
    <xf numFmtId="0" fontId="5" fillId="0" borderId="27" xfId="0" applyFont="1" applyBorder="1" applyAlignment="1" applyProtection="1">
      <alignment horizontal="justify" vertical="center" wrapText="1"/>
      <protection locked="0"/>
    </xf>
    <xf numFmtId="0" fontId="6" fillId="11" borderId="25" xfId="0" applyFont="1" applyFill="1" applyBorder="1" applyAlignment="1">
      <alignment vertical="center"/>
    </xf>
    <xf numFmtId="0" fontId="5" fillId="0" borderId="26" xfId="0" applyFont="1" applyBorder="1" applyAlignment="1" applyProtection="1">
      <alignment horizontal="center" vertical="center" wrapText="1"/>
      <protection locked="0"/>
    </xf>
    <xf numFmtId="0" fontId="6" fillId="0" borderId="24" xfId="0" applyFont="1" applyBorder="1" applyAlignment="1">
      <alignment vertical="center"/>
    </xf>
    <xf numFmtId="0" fontId="3" fillId="0" borderId="33" xfId="0" applyFont="1" applyBorder="1" applyAlignment="1">
      <alignment vertical="center" wrapText="1"/>
    </xf>
    <xf numFmtId="0" fontId="3" fillId="12" borderId="24" xfId="0" applyFont="1" applyFill="1" applyBorder="1" applyAlignment="1">
      <alignment horizontal="justify" vertical="center" wrapText="1"/>
    </xf>
    <xf numFmtId="0" fontId="10" fillId="11" borderId="15" xfId="0" applyFont="1" applyFill="1" applyBorder="1" applyAlignment="1">
      <alignment horizontal="center" vertical="center" wrapText="1"/>
    </xf>
    <xf numFmtId="0" fontId="10" fillId="11" borderId="13" xfId="0" applyFont="1" applyFill="1" applyBorder="1" applyAlignment="1">
      <alignment horizontal="center" vertical="center" wrapText="1"/>
    </xf>
    <xf numFmtId="0" fontId="10" fillId="11" borderId="27" xfId="0" applyFont="1" applyFill="1" applyBorder="1" applyAlignment="1">
      <alignment horizontal="center" vertical="center" wrapText="1"/>
    </xf>
    <xf numFmtId="0" fontId="6" fillId="0" borderId="25" xfId="0" applyFont="1" applyFill="1" applyBorder="1" applyAlignment="1">
      <alignment vertical="center"/>
    </xf>
    <xf numFmtId="0" fontId="14" fillId="6" borderId="25"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9" fillId="0" borderId="12" xfId="0" applyFont="1" applyBorder="1" applyAlignment="1">
      <alignment vertical="center" wrapText="1"/>
    </xf>
    <xf numFmtId="9" fontId="6" fillId="0" borderId="9" xfId="2" applyFont="1" applyBorder="1" applyAlignment="1">
      <alignment vertical="center" wrapText="1"/>
    </xf>
    <xf numFmtId="0" fontId="6" fillId="11" borderId="9" xfId="0" applyFont="1" applyFill="1" applyBorder="1" applyAlignment="1">
      <alignment horizontal="center" vertical="center"/>
    </xf>
    <xf numFmtId="0" fontId="6" fillId="11" borderId="7" xfId="0" applyFont="1" applyFill="1" applyBorder="1" applyAlignment="1">
      <alignment horizontal="center" vertical="center"/>
    </xf>
    <xf numFmtId="0" fontId="6" fillId="0" borderId="0" xfId="0" applyFont="1" applyAlignment="1">
      <alignment horizontal="center" vertical="center"/>
    </xf>
    <xf numFmtId="9" fontId="6" fillId="11" borderId="9" xfId="0" applyNumberFormat="1" applyFont="1" applyFill="1" applyBorder="1" applyAlignment="1">
      <alignment horizontal="center" vertical="center"/>
    </xf>
    <xf numFmtId="0" fontId="6" fillId="11" borderId="10" xfId="0" applyFont="1" applyFill="1" applyBorder="1" applyAlignment="1">
      <alignment horizontal="center" vertical="center"/>
    </xf>
    <xf numFmtId="9" fontId="5" fillId="0" borderId="9" xfId="0" applyNumberFormat="1" applyFont="1" applyBorder="1" applyAlignment="1">
      <alignment horizontal="center" vertical="center" wrapText="1"/>
    </xf>
    <xf numFmtId="9" fontId="6" fillId="0" borderId="13" xfId="0" applyNumberFormat="1" applyFont="1" applyBorder="1" applyAlignment="1">
      <alignment horizontal="center" vertical="center"/>
    </xf>
    <xf numFmtId="0" fontId="9" fillId="12" borderId="25" xfId="0" applyFont="1" applyFill="1" applyBorder="1" applyAlignment="1">
      <alignment horizontal="justify" vertical="center" wrapText="1"/>
    </xf>
    <xf numFmtId="0" fontId="6" fillId="11" borderId="9" xfId="0" applyFont="1" applyFill="1" applyBorder="1" applyAlignment="1">
      <alignment horizontal="center" vertical="center" wrapText="1"/>
    </xf>
    <xf numFmtId="0" fontId="9" fillId="0" borderId="9" xfId="0" applyFont="1" applyBorder="1" applyAlignment="1">
      <alignment vertical="center" wrapText="1"/>
    </xf>
    <xf numFmtId="0" fontId="9" fillId="0" borderId="9" xfId="0" applyFont="1" applyBorder="1" applyAlignment="1">
      <alignment horizontal="center" vertical="center" wrapText="1"/>
    </xf>
    <xf numFmtId="10" fontId="6" fillId="11" borderId="9" xfId="0" applyNumberFormat="1" applyFont="1" applyFill="1" applyBorder="1" applyAlignment="1">
      <alignment horizontal="center" vertical="center"/>
    </xf>
    <xf numFmtId="0" fontId="9" fillId="0" borderId="12" xfId="0" applyFont="1" applyBorder="1" applyAlignment="1">
      <alignment horizontal="center" vertical="center" wrapText="1"/>
    </xf>
    <xf numFmtId="0" fontId="12" fillId="11" borderId="9" xfId="0" applyFont="1" applyFill="1" applyBorder="1" applyAlignment="1">
      <alignment horizontal="center" vertical="center"/>
    </xf>
    <xf numFmtId="0" fontId="6" fillId="0" borderId="9" xfId="0" applyFont="1" applyBorder="1" applyAlignment="1">
      <alignment horizontal="center" vertical="center"/>
    </xf>
    <xf numFmtId="0" fontId="6" fillId="0" borderId="0" xfId="0" applyFont="1" applyBorder="1" applyAlignment="1">
      <alignment vertical="center" wrapText="1"/>
    </xf>
    <xf numFmtId="0" fontId="6" fillId="5" borderId="12" xfId="0" applyFont="1" applyFill="1" applyBorder="1" applyAlignment="1">
      <alignment horizontal="center" vertical="center"/>
    </xf>
    <xf numFmtId="0" fontId="6" fillId="5" borderId="9" xfId="0" applyFont="1" applyFill="1" applyBorder="1" applyAlignment="1">
      <alignment horizontal="center" vertical="center"/>
    </xf>
    <xf numFmtId="0" fontId="6" fillId="5" borderId="10" xfId="0" applyFont="1" applyFill="1" applyBorder="1" applyAlignment="1">
      <alignment horizontal="center" vertical="center"/>
    </xf>
    <xf numFmtId="0" fontId="5" fillId="0" borderId="9" xfId="0" applyFont="1" applyBorder="1" applyAlignment="1">
      <alignment horizontal="center" vertical="center" wrapText="1"/>
    </xf>
    <xf numFmtId="0" fontId="5" fillId="0" borderId="13" xfId="0" applyFont="1" applyBorder="1" applyAlignment="1">
      <alignment horizontal="center" vertical="center" wrapText="1"/>
    </xf>
    <xf numFmtId="0" fontId="6" fillId="0" borderId="9" xfId="0" applyFont="1" applyFill="1" applyBorder="1" applyAlignment="1">
      <alignment vertical="center" wrapText="1"/>
    </xf>
    <xf numFmtId="0" fontId="3" fillId="0" borderId="25" xfId="0" applyFont="1" applyFill="1" applyBorder="1" applyAlignment="1">
      <alignment vertical="center" wrapText="1"/>
    </xf>
    <xf numFmtId="0" fontId="6" fillId="0" borderId="9" xfId="0" applyFont="1" applyFill="1" applyBorder="1" applyAlignment="1">
      <alignment horizontal="center" vertical="center"/>
    </xf>
    <xf numFmtId="1" fontId="6" fillId="0" borderId="26" xfId="2" applyNumberFormat="1" applyFont="1" applyFill="1" applyBorder="1" applyAlignment="1">
      <alignment horizontal="center" vertical="center"/>
    </xf>
    <xf numFmtId="9" fontId="6" fillId="0" borderId="9" xfId="0" applyNumberFormat="1" applyFont="1" applyFill="1" applyBorder="1" applyAlignment="1">
      <alignment horizontal="center" vertical="center"/>
    </xf>
    <xf numFmtId="9" fontId="6" fillId="0" borderId="26" xfId="0" applyNumberFormat="1" applyFont="1" applyFill="1" applyBorder="1" applyAlignment="1">
      <alignment horizontal="center" vertical="center"/>
    </xf>
    <xf numFmtId="9" fontId="15" fillId="0" borderId="9" xfId="0" applyNumberFormat="1" applyFont="1" applyFill="1" applyBorder="1" applyAlignment="1">
      <alignment horizontal="center" vertical="center"/>
    </xf>
    <xf numFmtId="0" fontId="6" fillId="0" borderId="26"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9" xfId="0" applyFont="1" applyBorder="1" applyAlignment="1">
      <alignment horizontal="center" vertical="center"/>
    </xf>
    <xf numFmtId="0" fontId="15" fillId="0" borderId="9" xfId="0" applyFont="1" applyFill="1" applyBorder="1" applyAlignment="1">
      <alignment vertical="center"/>
    </xf>
    <xf numFmtId="0" fontId="6" fillId="0" borderId="0" xfId="0" applyFont="1" applyAlignment="1">
      <alignment horizontal="center" vertical="center" wrapText="1"/>
    </xf>
    <xf numFmtId="0" fontId="6" fillId="13" borderId="25" xfId="0" applyFont="1" applyFill="1" applyBorder="1" applyAlignment="1">
      <alignment horizontal="center" vertical="center" wrapText="1"/>
    </xf>
    <xf numFmtId="0" fontId="6" fillId="13" borderId="9" xfId="0" applyFont="1" applyFill="1" applyBorder="1" applyAlignment="1">
      <alignment horizontal="center" vertical="center" wrapText="1"/>
    </xf>
    <xf numFmtId="0" fontId="6" fillId="13" borderId="9" xfId="0" applyFont="1" applyFill="1" applyBorder="1" applyAlignment="1">
      <alignment horizontal="center" vertical="center"/>
    </xf>
    <xf numFmtId="0" fontId="6" fillId="13" borderId="26" xfId="0" applyFont="1" applyFill="1" applyBorder="1" applyAlignment="1">
      <alignment horizontal="center" vertical="center" wrapText="1"/>
    </xf>
    <xf numFmtId="0" fontId="6" fillId="9" borderId="25" xfId="0" applyFont="1" applyFill="1" applyBorder="1" applyAlignment="1">
      <alignment horizontal="center" vertical="center" wrapText="1"/>
    </xf>
    <xf numFmtId="0" fontId="6" fillId="9" borderId="9" xfId="0" applyFont="1" applyFill="1" applyBorder="1" applyAlignment="1">
      <alignment horizontal="center" vertical="center" wrapText="1"/>
    </xf>
    <xf numFmtId="0" fontId="6" fillId="9" borderId="26" xfId="0" applyFont="1" applyFill="1" applyBorder="1" applyAlignment="1">
      <alignment horizontal="center" vertical="center" wrapText="1"/>
    </xf>
    <xf numFmtId="0" fontId="6" fillId="10" borderId="25" xfId="0" applyFont="1" applyFill="1" applyBorder="1" applyAlignment="1">
      <alignment horizontal="center" vertical="center" wrapText="1"/>
    </xf>
    <xf numFmtId="0" fontId="6" fillId="10" borderId="9" xfId="0" applyFont="1" applyFill="1" applyBorder="1" applyAlignment="1">
      <alignment horizontal="center" vertical="center" wrapText="1"/>
    </xf>
    <xf numFmtId="0" fontId="6" fillId="10" borderId="26" xfId="0" applyFont="1" applyFill="1" applyBorder="1" applyAlignment="1">
      <alignment horizontal="center" vertical="center" wrapText="1"/>
    </xf>
    <xf numFmtId="0" fontId="6" fillId="0" borderId="25" xfId="0" applyFont="1" applyBorder="1" applyAlignment="1">
      <alignment horizontal="center" vertical="center" wrapText="1"/>
    </xf>
    <xf numFmtId="9" fontId="6" fillId="0" borderId="25" xfId="2" applyFont="1" applyBorder="1" applyAlignment="1">
      <alignment horizontal="center" vertical="center" wrapText="1"/>
    </xf>
    <xf numFmtId="10" fontId="6" fillId="0" borderId="9" xfId="0" applyNumberFormat="1" applyFont="1" applyBorder="1" applyAlignment="1">
      <alignment horizontal="center" vertical="center" wrapText="1"/>
    </xf>
    <xf numFmtId="0" fontId="6" fillId="11" borderId="26" xfId="0" applyFont="1" applyFill="1" applyBorder="1" applyAlignment="1">
      <alignment horizontal="center" vertical="center" wrapText="1"/>
    </xf>
    <xf numFmtId="0" fontId="6" fillId="0" borderId="15" xfId="0" applyFont="1" applyBorder="1" applyAlignment="1">
      <alignment horizontal="center" vertical="center" wrapText="1"/>
    </xf>
    <xf numFmtId="0" fontId="6" fillId="0" borderId="0" xfId="0" applyFont="1" applyBorder="1" applyAlignment="1">
      <alignment horizontal="center" vertical="center" wrapText="1"/>
    </xf>
    <xf numFmtId="0" fontId="12" fillId="0" borderId="0" xfId="0" applyFont="1" applyAlignment="1">
      <alignment horizontal="center" vertical="center" wrapText="1"/>
    </xf>
    <xf numFmtId="0" fontId="6" fillId="0" borderId="9" xfId="0" applyFont="1" applyBorder="1" applyAlignment="1">
      <alignment horizontal="center" vertical="center"/>
    </xf>
    <xf numFmtId="0" fontId="6" fillId="0" borderId="9" xfId="0" applyFont="1" applyBorder="1" applyAlignment="1">
      <alignment horizontal="center" vertical="center" wrapText="1"/>
    </xf>
    <xf numFmtId="0" fontId="6" fillId="0" borderId="9" xfId="0" applyFont="1" applyFill="1" applyBorder="1" applyAlignment="1">
      <alignment horizontal="center" vertical="center" wrapText="1"/>
    </xf>
    <xf numFmtId="0" fontId="6" fillId="11" borderId="25" xfId="0" applyFont="1" applyFill="1" applyBorder="1" applyAlignment="1">
      <alignment horizontal="center" vertical="center" wrapText="1"/>
    </xf>
    <xf numFmtId="9" fontId="22" fillId="0" borderId="9" xfId="2" applyFont="1" applyBorder="1" applyAlignment="1">
      <alignment horizontal="center" vertical="center" wrapText="1"/>
    </xf>
    <xf numFmtId="0" fontId="22" fillId="0" borderId="9" xfId="0" applyFont="1" applyBorder="1" applyAlignment="1">
      <alignment horizontal="center" vertical="center" wrapText="1"/>
    </xf>
    <xf numFmtId="9" fontId="12" fillId="0" borderId="9" xfId="2" applyFont="1" applyBorder="1" applyAlignment="1">
      <alignment horizontal="center" vertical="center" wrapText="1"/>
    </xf>
    <xf numFmtId="9" fontId="12" fillId="0" borderId="9" xfId="0" applyNumberFormat="1" applyFont="1" applyBorder="1" applyAlignment="1">
      <alignment horizontal="center" vertical="center" wrapText="1"/>
    </xf>
    <xf numFmtId="0" fontId="12" fillId="11" borderId="9" xfId="0" applyFont="1" applyFill="1" applyBorder="1" applyAlignment="1">
      <alignment horizontal="center" vertical="center" wrapText="1"/>
    </xf>
    <xf numFmtId="9" fontId="24" fillId="0" borderId="9" xfId="2" applyFont="1" applyBorder="1" applyAlignment="1">
      <alignment horizontal="center" vertical="center" wrapText="1"/>
    </xf>
    <xf numFmtId="9" fontId="6" fillId="0" borderId="9" xfId="2" applyFont="1" applyFill="1" applyBorder="1" applyAlignment="1">
      <alignment horizontal="center" vertical="center" wrapText="1"/>
    </xf>
    <xf numFmtId="9" fontId="12" fillId="0" borderId="9" xfId="2" applyFont="1" applyFill="1" applyBorder="1" applyAlignment="1">
      <alignment horizontal="center" vertical="center" wrapText="1"/>
    </xf>
    <xf numFmtId="0" fontId="6" fillId="0" borderId="34" xfId="0" applyFont="1" applyBorder="1" applyAlignment="1">
      <alignment vertical="center"/>
    </xf>
    <xf numFmtId="0" fontId="6" fillId="0" borderId="2" xfId="0" applyFont="1" applyBorder="1" applyAlignment="1">
      <alignment horizontal="center" vertical="center" wrapText="1"/>
    </xf>
    <xf numFmtId="0" fontId="12" fillId="0" borderId="9" xfId="0" applyFont="1" applyBorder="1" applyAlignment="1">
      <alignment horizontal="center" vertical="center" wrapText="1"/>
    </xf>
    <xf numFmtId="0" fontId="6" fillId="0" borderId="35" xfId="0" applyFont="1" applyBorder="1" applyAlignment="1">
      <alignment vertical="center"/>
    </xf>
    <xf numFmtId="0" fontId="6" fillId="0" borderId="36" xfId="0" applyFont="1" applyBorder="1" applyAlignment="1">
      <alignment horizontal="center" vertical="center" wrapText="1"/>
    </xf>
    <xf numFmtId="9" fontId="12" fillId="13" borderId="37" xfId="2" applyFont="1" applyFill="1" applyBorder="1" applyAlignment="1">
      <alignment horizontal="center" vertical="center" wrapText="1"/>
    </xf>
    <xf numFmtId="9" fontId="23" fillId="0" borderId="38" xfId="2" applyFont="1" applyBorder="1" applyAlignment="1">
      <alignment horizontal="center" vertical="center" wrapText="1"/>
    </xf>
    <xf numFmtId="0" fontId="24" fillId="0" borderId="9" xfId="0" applyFont="1" applyBorder="1" applyAlignment="1">
      <alignment horizontal="center" vertical="center" wrapText="1"/>
    </xf>
    <xf numFmtId="0" fontId="6" fillId="0" borderId="9" xfId="0" applyFont="1" applyBorder="1" applyAlignment="1" applyProtection="1">
      <alignment horizontal="center" vertical="center" wrapText="1"/>
      <protection locked="0"/>
    </xf>
    <xf numFmtId="0" fontId="6" fillId="0" borderId="26" xfId="0" applyFont="1" applyBorder="1" applyAlignment="1" applyProtection="1">
      <alignment horizontal="center" vertical="center" wrapText="1"/>
      <protection locked="0"/>
    </xf>
    <xf numFmtId="0" fontId="6" fillId="11" borderId="9" xfId="0" applyFont="1" applyFill="1" applyBorder="1" applyAlignment="1" applyProtection="1">
      <alignment horizontal="center" vertical="center" wrapText="1"/>
      <protection locked="0"/>
    </xf>
    <xf numFmtId="0" fontId="6" fillId="11" borderId="26" xfId="0" applyFont="1" applyFill="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27" xfId="0" applyFont="1" applyBorder="1" applyAlignment="1" applyProtection="1">
      <alignment horizontal="center" vertical="center" wrapText="1"/>
      <protection locked="0"/>
    </xf>
    <xf numFmtId="0" fontId="6" fillId="0" borderId="9" xfId="0" applyFont="1" applyBorder="1" applyAlignment="1" applyProtection="1">
      <alignment vertical="center" wrapText="1"/>
      <protection locked="0"/>
    </xf>
    <xf numFmtId="0" fontId="6" fillId="0" borderId="26" xfId="0" applyFont="1" applyBorder="1" applyAlignment="1" applyProtection="1">
      <alignment vertical="center" wrapText="1"/>
      <protection locked="0"/>
    </xf>
    <xf numFmtId="0" fontId="6" fillId="11" borderId="9" xfId="0" applyFont="1" applyFill="1" applyBorder="1" applyAlignment="1" applyProtection="1">
      <alignment vertical="center" wrapText="1"/>
      <protection locked="0"/>
    </xf>
    <xf numFmtId="0" fontId="6" fillId="11" borderId="26" xfId="0" applyFont="1" applyFill="1" applyBorder="1" applyAlignment="1" applyProtection="1">
      <alignment vertical="center" wrapText="1"/>
      <protection locked="0"/>
    </xf>
    <xf numFmtId="0" fontId="6" fillId="0" borderId="13" xfId="0" applyFont="1" applyBorder="1" applyAlignment="1" applyProtection="1">
      <alignment vertical="center" wrapText="1"/>
      <protection locked="0"/>
    </xf>
    <xf numFmtId="0" fontId="6" fillId="0" borderId="27" xfId="0" applyFont="1" applyBorder="1" applyAlignment="1" applyProtection="1">
      <alignment vertical="center" wrapText="1"/>
      <protection locked="0"/>
    </xf>
    <xf numFmtId="9" fontId="9" fillId="0" borderId="16" xfId="0" applyNumberFormat="1" applyFont="1" applyBorder="1" applyAlignment="1">
      <alignment horizontal="center" vertical="center" wrapText="1"/>
    </xf>
    <xf numFmtId="0" fontId="22" fillId="0" borderId="9" xfId="2" applyNumberFormat="1" applyFont="1" applyBorder="1" applyAlignment="1">
      <alignment horizontal="center" vertical="center" wrapText="1"/>
    </xf>
    <xf numFmtId="9" fontId="25" fillId="0" borderId="26" xfId="0" applyNumberFormat="1" applyFont="1" applyBorder="1" applyAlignment="1" applyProtection="1">
      <alignment horizontal="center" vertical="center" wrapText="1"/>
      <protection locked="0"/>
    </xf>
    <xf numFmtId="0" fontId="22" fillId="0" borderId="0" xfId="0" applyFont="1" applyAlignment="1">
      <alignment vertical="center"/>
    </xf>
    <xf numFmtId="166" fontId="22" fillId="0" borderId="9" xfId="1" applyNumberFormat="1" applyFont="1" applyBorder="1" applyAlignment="1">
      <alignment horizontal="center" vertical="center" wrapText="1"/>
    </xf>
    <xf numFmtId="1" fontId="25" fillId="0" borderId="26" xfId="0" applyNumberFormat="1" applyFont="1" applyBorder="1" applyAlignment="1" applyProtection="1">
      <alignment horizontal="center" vertical="center" wrapText="1"/>
      <protection locked="0"/>
    </xf>
    <xf numFmtId="0" fontId="18" fillId="0" borderId="21" xfId="0" applyFont="1" applyBorder="1" applyAlignment="1">
      <alignment horizontal="center" vertical="center"/>
    </xf>
    <xf numFmtId="0" fontId="18" fillId="0" borderId="4" xfId="0" applyFont="1" applyBorder="1" applyAlignment="1">
      <alignment horizontal="center" vertical="center"/>
    </xf>
    <xf numFmtId="0" fontId="19" fillId="0" borderId="15" xfId="0" applyFont="1" applyBorder="1" applyAlignment="1">
      <alignment horizontal="center" vertical="center" wrapText="1"/>
    </xf>
    <xf numFmtId="0" fontId="19" fillId="0" borderId="13" xfId="0" applyFont="1" applyBorder="1" applyAlignment="1">
      <alignment horizontal="center" vertical="center" wrapText="1"/>
    </xf>
    <xf numFmtId="0" fontId="18" fillId="0" borderId="5" xfId="0" applyFont="1" applyBorder="1" applyAlignment="1">
      <alignment horizontal="center" vertical="center"/>
    </xf>
    <xf numFmtId="0" fontId="19" fillId="0" borderId="13" xfId="0" applyFont="1" applyBorder="1" applyAlignment="1">
      <alignment horizontal="center" vertical="center"/>
    </xf>
    <xf numFmtId="0" fontId="19" fillId="0" borderId="27" xfId="0" applyFont="1" applyBorder="1" applyAlignment="1">
      <alignment horizontal="center" vertical="center"/>
    </xf>
    <xf numFmtId="0" fontId="10" fillId="11" borderId="5" xfId="0" applyFont="1" applyFill="1" applyBorder="1" applyAlignment="1">
      <alignment horizontal="center" vertical="center"/>
    </xf>
    <xf numFmtId="0" fontId="10" fillId="11" borderId="26" xfId="0" applyFont="1" applyFill="1" applyBorder="1" applyAlignment="1">
      <alignment horizontal="center" vertical="center"/>
    </xf>
    <xf numFmtId="0" fontId="10" fillId="11" borderId="27" xfId="0" applyFont="1" applyFill="1" applyBorder="1" applyAlignment="1">
      <alignment horizontal="center" vertical="center"/>
    </xf>
    <xf numFmtId="0" fontId="10" fillId="11" borderId="21" xfId="0" applyFont="1" applyFill="1" applyBorder="1" applyAlignment="1">
      <alignment horizontal="center" vertical="center" wrapText="1"/>
    </xf>
    <xf numFmtId="0" fontId="10" fillId="11" borderId="4" xfId="0" applyFont="1" applyFill="1" applyBorder="1" applyAlignment="1">
      <alignment horizontal="center" vertical="center" wrapText="1"/>
    </xf>
    <xf numFmtId="0" fontId="10" fillId="11" borderId="25" xfId="0" applyFont="1" applyFill="1" applyBorder="1" applyAlignment="1">
      <alignment horizontal="center" vertical="center" wrapText="1"/>
    </xf>
    <xf numFmtId="0" fontId="10" fillId="11" borderId="9" xfId="0" applyFont="1" applyFill="1" applyBorder="1" applyAlignment="1">
      <alignment horizontal="center" vertical="center" wrapText="1"/>
    </xf>
    <xf numFmtId="0" fontId="6" fillId="9" borderId="11" xfId="0" applyFont="1" applyFill="1" applyBorder="1" applyAlignment="1">
      <alignment horizontal="center" vertical="center" wrapText="1"/>
    </xf>
    <xf numFmtId="0" fontId="6" fillId="9" borderId="17" xfId="0" applyFont="1" applyFill="1" applyBorder="1" applyAlignment="1">
      <alignment horizontal="center" vertical="center" wrapText="1"/>
    </xf>
    <xf numFmtId="0" fontId="6" fillId="9" borderId="18" xfId="0" applyFont="1" applyFill="1" applyBorder="1" applyAlignment="1">
      <alignment horizontal="center" vertical="center" wrapText="1"/>
    </xf>
    <xf numFmtId="0" fontId="12" fillId="9" borderId="25" xfId="0" applyFont="1" applyFill="1" applyBorder="1" applyAlignment="1">
      <alignment horizontal="center" vertical="center" wrapText="1"/>
    </xf>
    <xf numFmtId="0" fontId="12" fillId="9" borderId="9" xfId="0" applyFont="1" applyFill="1" applyBorder="1" applyAlignment="1">
      <alignment horizontal="center" vertical="center" wrapText="1"/>
    </xf>
    <xf numFmtId="0" fontId="12" fillId="9" borderId="26" xfId="0" applyFont="1" applyFill="1" applyBorder="1" applyAlignment="1">
      <alignment horizontal="center" vertical="center" wrapText="1"/>
    </xf>
    <xf numFmtId="0" fontId="14" fillId="6" borderId="23" xfId="0" applyFont="1" applyFill="1" applyBorder="1" applyAlignment="1">
      <alignment horizontal="center" vertical="center"/>
    </xf>
    <xf numFmtId="0" fontId="14" fillId="6" borderId="28" xfId="0" applyFont="1" applyFill="1" applyBorder="1" applyAlignment="1">
      <alignment horizontal="center" vertical="center"/>
    </xf>
    <xf numFmtId="0" fontId="14" fillId="6" borderId="20" xfId="0" applyFont="1" applyFill="1" applyBorder="1" applyAlignment="1">
      <alignment horizontal="center" vertical="center"/>
    </xf>
    <xf numFmtId="0" fontId="14" fillId="6" borderId="29" xfId="0" applyFont="1" applyFill="1" applyBorder="1" applyAlignment="1">
      <alignment horizontal="center" vertical="center"/>
    </xf>
    <xf numFmtId="0" fontId="14" fillId="6" borderId="6" xfId="0" applyFont="1" applyFill="1" applyBorder="1" applyAlignment="1">
      <alignment horizontal="center" vertical="center"/>
    </xf>
    <xf numFmtId="0" fontId="14" fillId="6" borderId="31" xfId="0" applyFont="1" applyFill="1" applyBorder="1" applyAlignment="1">
      <alignment horizontal="center" vertical="center"/>
    </xf>
    <xf numFmtId="0" fontId="6" fillId="7" borderId="1"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7" borderId="19" xfId="0" applyFont="1" applyFill="1" applyBorder="1" applyAlignment="1">
      <alignment horizontal="center" vertical="center" wrapText="1"/>
    </xf>
    <xf numFmtId="0" fontId="10" fillId="11" borderId="21" xfId="0" applyFont="1" applyFill="1" applyBorder="1" applyAlignment="1">
      <alignment horizontal="center" vertical="center"/>
    </xf>
    <xf numFmtId="0" fontId="10" fillId="11" borderId="4" xfId="0" applyFont="1" applyFill="1" applyBorder="1" applyAlignment="1">
      <alignment horizontal="center" vertical="center"/>
    </xf>
    <xf numFmtId="0" fontId="10" fillId="11" borderId="25" xfId="0" applyFont="1" applyFill="1" applyBorder="1" applyAlignment="1">
      <alignment horizontal="center" vertical="center"/>
    </xf>
    <xf numFmtId="0" fontId="10" fillId="11" borderId="9" xfId="0" applyFont="1" applyFill="1" applyBorder="1" applyAlignment="1">
      <alignment horizontal="center" vertical="center"/>
    </xf>
    <xf numFmtId="0" fontId="6" fillId="7" borderId="21"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12" fillId="7" borderId="25" xfId="0" applyFont="1" applyFill="1" applyBorder="1" applyAlignment="1">
      <alignment horizontal="center" vertical="center" wrapText="1"/>
    </xf>
    <xf numFmtId="0" fontId="12" fillId="7" borderId="9" xfId="0" applyFont="1" applyFill="1" applyBorder="1" applyAlignment="1">
      <alignment horizontal="center" vertical="center" wrapText="1"/>
    </xf>
    <xf numFmtId="0" fontId="12" fillId="7" borderId="26" xfId="0" applyFont="1" applyFill="1" applyBorder="1" applyAlignment="1">
      <alignment horizontal="center" vertical="center" wrapText="1"/>
    </xf>
    <xf numFmtId="0" fontId="12" fillId="13" borderId="25" xfId="0" applyFont="1" applyFill="1" applyBorder="1" applyAlignment="1">
      <alignment horizontal="center" vertical="center" wrapText="1"/>
    </xf>
    <xf numFmtId="0" fontId="12" fillId="13" borderId="9" xfId="0" applyFont="1" applyFill="1" applyBorder="1" applyAlignment="1">
      <alignment horizontal="center" vertical="center" wrapText="1"/>
    </xf>
    <xf numFmtId="0" fontId="12" fillId="13" borderId="26" xfId="0" applyFont="1" applyFill="1" applyBorder="1" applyAlignment="1">
      <alignment horizontal="center" vertical="center" wrapText="1"/>
    </xf>
    <xf numFmtId="0" fontId="6" fillId="13" borderId="11" xfId="0" applyFont="1" applyFill="1" applyBorder="1" applyAlignment="1">
      <alignment horizontal="center" vertical="center" wrapText="1"/>
    </xf>
    <xf numFmtId="0" fontId="6" fillId="13" borderId="17" xfId="0" applyFont="1" applyFill="1" applyBorder="1" applyAlignment="1">
      <alignment horizontal="center" vertical="center" wrapText="1"/>
    </xf>
    <xf numFmtId="0" fontId="6" fillId="13" borderId="18" xfId="0" applyFont="1" applyFill="1" applyBorder="1" applyAlignment="1">
      <alignment horizontal="center" vertical="center" wrapText="1"/>
    </xf>
    <xf numFmtId="0" fontId="6" fillId="10" borderId="11" xfId="0" applyFont="1" applyFill="1" applyBorder="1" applyAlignment="1">
      <alignment horizontal="center" vertical="center" wrapText="1"/>
    </xf>
    <xf numFmtId="0" fontId="6" fillId="10" borderId="17" xfId="0" applyFont="1" applyFill="1" applyBorder="1" applyAlignment="1">
      <alignment horizontal="center" vertical="center" wrapText="1"/>
    </xf>
    <xf numFmtId="0" fontId="6" fillId="10" borderId="18" xfId="0" applyFont="1" applyFill="1" applyBorder="1" applyAlignment="1">
      <alignment horizontal="center" vertical="center" wrapText="1"/>
    </xf>
    <xf numFmtId="0" fontId="12" fillId="10" borderId="25" xfId="0" applyFont="1" applyFill="1" applyBorder="1" applyAlignment="1">
      <alignment horizontal="center" vertical="center" wrapText="1"/>
    </xf>
    <xf numFmtId="0" fontId="12" fillId="10" borderId="9" xfId="0" applyFont="1" applyFill="1" applyBorder="1" applyAlignment="1">
      <alignment horizontal="center" vertical="center" wrapText="1"/>
    </xf>
    <xf numFmtId="0" fontId="12" fillId="10" borderId="26" xfId="0" applyFont="1" applyFill="1" applyBorder="1" applyAlignment="1">
      <alignment horizontal="center" vertical="center" wrapText="1"/>
    </xf>
    <xf numFmtId="0" fontId="6" fillId="0" borderId="9" xfId="0" applyFont="1" applyBorder="1" applyAlignment="1">
      <alignment horizontal="left" vertical="center" wrapText="1"/>
    </xf>
    <xf numFmtId="0" fontId="6" fillId="0" borderId="9" xfId="0" applyFont="1" applyBorder="1" applyAlignment="1">
      <alignment horizontal="left" vertical="center"/>
    </xf>
    <xf numFmtId="0" fontId="12" fillId="0" borderId="0" xfId="0" applyFont="1" applyAlignment="1">
      <alignment horizontal="center" vertical="center"/>
    </xf>
    <xf numFmtId="0" fontId="6" fillId="11" borderId="21" xfId="0" applyFont="1" applyFill="1" applyBorder="1" applyAlignment="1">
      <alignment horizontal="center" vertical="center"/>
    </xf>
    <xf numFmtId="0" fontId="6" fillId="11" borderId="5" xfId="0" applyFont="1" applyFill="1" applyBorder="1" applyAlignment="1">
      <alignment horizontal="center" vertical="center"/>
    </xf>
    <xf numFmtId="0" fontId="6" fillId="11" borderId="25" xfId="0" applyFont="1" applyFill="1" applyBorder="1" applyAlignment="1">
      <alignment horizontal="center" vertical="center"/>
    </xf>
    <xf numFmtId="0" fontId="6" fillId="11" borderId="26" xfId="0" applyFont="1" applyFill="1" applyBorder="1" applyAlignment="1">
      <alignment horizontal="center" vertical="center"/>
    </xf>
    <xf numFmtId="0" fontId="6" fillId="11" borderId="15" xfId="0" applyFont="1" applyFill="1" applyBorder="1" applyAlignment="1">
      <alignment horizontal="center" vertical="center"/>
    </xf>
    <xf numFmtId="0" fontId="6" fillId="11" borderId="27" xfId="0" applyFont="1" applyFill="1" applyBorder="1" applyAlignment="1">
      <alignment horizontal="center" vertical="center"/>
    </xf>
    <xf numFmtId="0" fontId="6" fillId="0" borderId="2" xfId="0" applyFont="1" applyBorder="1" applyAlignment="1">
      <alignment horizontal="left" vertical="center" wrapText="1"/>
    </xf>
    <xf numFmtId="0" fontId="6" fillId="0" borderId="2" xfId="0" applyFont="1" applyBorder="1" applyAlignment="1">
      <alignment horizontal="left" vertical="center"/>
    </xf>
    <xf numFmtId="0" fontId="12" fillId="11" borderId="9" xfId="0" applyFont="1" applyFill="1" applyBorder="1" applyAlignment="1">
      <alignment horizontal="center" vertical="center"/>
    </xf>
    <xf numFmtId="0" fontId="6" fillId="0" borderId="9" xfId="0" applyFont="1" applyBorder="1" applyAlignment="1">
      <alignment horizontal="center" vertical="center"/>
    </xf>
    <xf numFmtId="0" fontId="6" fillId="0" borderId="9" xfId="0" applyFont="1" applyBorder="1" applyAlignment="1">
      <alignment horizontal="center" vertical="center" wrapText="1"/>
    </xf>
    <xf numFmtId="0" fontId="6" fillId="0" borderId="9" xfId="0" applyFont="1" applyBorder="1" applyAlignment="1">
      <alignment horizontal="justify" vertical="center" wrapText="1"/>
    </xf>
    <xf numFmtId="0" fontId="6" fillId="0" borderId="9" xfId="0" applyFont="1" applyBorder="1" applyAlignment="1">
      <alignment horizontal="justify" vertical="center"/>
    </xf>
    <xf numFmtId="0" fontId="6" fillId="0" borderId="39" xfId="0" applyFont="1" applyBorder="1" applyAlignment="1">
      <alignment horizontal="center" vertical="center"/>
    </xf>
    <xf numFmtId="0" fontId="6" fillId="0" borderId="39" xfId="0" applyFont="1" applyBorder="1" applyAlignment="1">
      <alignment horizontal="center" vertical="center" wrapText="1"/>
    </xf>
    <xf numFmtId="0" fontId="26" fillId="0" borderId="40" xfId="0" applyFont="1" applyBorder="1" applyAlignment="1">
      <alignment horizontal="center" vertical="center" wrapText="1"/>
    </xf>
    <xf numFmtId="0" fontId="26" fillId="0" borderId="41" xfId="0" applyFont="1" applyBorder="1" applyAlignment="1">
      <alignment horizontal="center" vertical="center" wrapText="1"/>
    </xf>
    <xf numFmtId="3" fontId="6" fillId="11" borderId="12" xfId="0" applyNumberFormat="1" applyFont="1" applyFill="1" applyBorder="1" applyAlignment="1">
      <alignment horizontal="center" vertical="center"/>
    </xf>
    <xf numFmtId="0" fontId="6" fillId="5" borderId="12" xfId="0" applyFont="1" applyFill="1" applyBorder="1" applyAlignment="1">
      <alignment vertical="center"/>
    </xf>
    <xf numFmtId="0" fontId="6" fillId="0" borderId="12" xfId="0" applyFont="1" applyBorder="1" applyAlignment="1">
      <alignment vertical="center"/>
    </xf>
    <xf numFmtId="3" fontId="6" fillId="0" borderId="12" xfId="0" applyNumberFormat="1" applyFont="1" applyBorder="1" applyAlignment="1">
      <alignment vertical="center"/>
    </xf>
    <xf numFmtId="0" fontId="6" fillId="5" borderId="9" xfId="0" applyFont="1" applyFill="1" applyBorder="1" applyAlignment="1">
      <alignment vertical="center"/>
    </xf>
    <xf numFmtId="0" fontId="6" fillId="0" borderId="33" xfId="0" applyFont="1" applyBorder="1" applyAlignment="1">
      <alignment horizontal="center" vertical="center"/>
    </xf>
  </cellXfs>
  <cellStyles count="11">
    <cellStyle name="Amarillo" xfId="3" xr:uid="{00000000-0005-0000-0000-000000000000}"/>
    <cellStyle name="Millares [0]" xfId="1" builtinId="6"/>
    <cellStyle name="Millares 2" xfId="5" xr:uid="{00000000-0005-0000-0000-000002000000}"/>
    <cellStyle name="Millares 3" xfId="4" xr:uid="{00000000-0005-0000-0000-000003000000}"/>
    <cellStyle name="Normal" xfId="0" builtinId="0"/>
    <cellStyle name="Normal 2" xfId="6" xr:uid="{00000000-0005-0000-0000-000005000000}"/>
    <cellStyle name="Porcentaje" xfId="2" builtinId="5"/>
    <cellStyle name="Porcentaje 2" xfId="7" xr:uid="{00000000-0005-0000-0000-000007000000}"/>
    <cellStyle name="Porcentual 2" xfId="8" xr:uid="{00000000-0005-0000-0000-000008000000}"/>
    <cellStyle name="Rojo" xfId="9" xr:uid="{00000000-0005-0000-0000-000009000000}"/>
    <cellStyle name="Verde" xfId="10"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propuesta%20planes%20de%20gesti&#243;n%20planeac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iv_tri_pin_2019%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N"/>
      <sheetName val="PES"/>
      <sheetName val="GC"/>
      <sheetName val="Hoja2"/>
    </sheetNames>
    <sheetDataSet>
      <sheetData sheetId="0"/>
      <sheetData sheetId="1"/>
      <sheetData sheetId="2"/>
      <sheetData sheetId="3">
        <row r="2">
          <cell r="D2" t="str">
            <v>SUMA</v>
          </cell>
          <cell r="F2" t="str">
            <v>EFICIENCIA</v>
          </cell>
        </row>
        <row r="3">
          <cell r="D3" t="str">
            <v>CONSTANTE</v>
          </cell>
          <cell r="F3" t="str">
            <v>EFICACIA</v>
          </cell>
        </row>
        <row r="4">
          <cell r="D4" t="str">
            <v>CRECIENTE</v>
          </cell>
          <cell r="F4" t="str">
            <v>EFECTIVIDAD</v>
          </cell>
        </row>
        <row r="5">
          <cell r="D5" t="str">
            <v>DECRECIENTE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3">
          <cell r="C3" t="str">
            <v>RUTINARIA</v>
          </cell>
        </row>
        <row r="4">
          <cell r="C4" t="str">
            <v>RETADORA (MEJORA)</v>
          </cell>
        </row>
        <row r="5">
          <cell r="C5" t="str">
            <v>GESTION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47"/>
  <sheetViews>
    <sheetView tabSelected="1" topLeftCell="C1" zoomScale="55" zoomScaleNormal="55" workbookViewId="0">
      <selection activeCell="F4" sqref="F4:J4"/>
    </sheetView>
  </sheetViews>
  <sheetFormatPr baseColWidth="10" defaultColWidth="11.42578125" defaultRowHeight="15" x14ac:dyDescent="0.25"/>
  <cols>
    <col min="1" max="1" width="6.7109375" style="18" customWidth="1"/>
    <col min="2" max="2" width="27.28515625" style="18" customWidth="1"/>
    <col min="3" max="3" width="20.140625" style="18" customWidth="1"/>
    <col min="4" max="4" width="55.28515625" style="18" customWidth="1"/>
    <col min="5" max="5" width="15.85546875" style="18" customWidth="1"/>
    <col min="6" max="6" width="16" style="18" customWidth="1"/>
    <col min="7" max="7" width="25.28515625" style="18" customWidth="1"/>
    <col min="8" max="8" width="51.140625" style="18" customWidth="1"/>
    <col min="9" max="9" width="13.5703125" style="83" customWidth="1"/>
    <col min="10" max="10" width="17.5703125" style="83" customWidth="1"/>
    <col min="11" max="11" width="13.42578125" style="17" customWidth="1"/>
    <col min="12" max="12" width="11.42578125" style="18"/>
    <col min="13" max="15" width="11.42578125" style="18" customWidth="1"/>
    <col min="16" max="16" width="17.7109375" style="18" customWidth="1"/>
    <col min="17" max="17" width="13.7109375" style="18" customWidth="1"/>
    <col min="18" max="18" width="15.5703125" style="17" customWidth="1"/>
    <col min="19" max="19" width="16.28515625" style="17" customWidth="1"/>
    <col min="20" max="20" width="20.5703125" style="17" customWidth="1"/>
    <col min="21" max="21" width="11.42578125" style="18"/>
    <col min="22" max="22" width="16.42578125" style="114" customWidth="1"/>
    <col min="23" max="23" width="18" style="114" customWidth="1"/>
    <col min="24" max="24" width="22.28515625" style="114" customWidth="1"/>
    <col min="25" max="25" width="57" style="83" customWidth="1"/>
    <col min="26" max="29" width="16.42578125" style="114" customWidth="1"/>
    <col min="30" max="31" width="67.42578125" style="114" customWidth="1"/>
    <col min="32" max="34" width="16.42578125" style="114" customWidth="1"/>
    <col min="35" max="36" width="67.42578125" style="114" customWidth="1"/>
    <col min="37" max="39" width="16.42578125" style="17" customWidth="1"/>
    <col min="40" max="41" width="67.42578125" style="17" customWidth="1"/>
    <col min="42" max="42" width="16.42578125" style="17" customWidth="1"/>
    <col min="43" max="43" width="17.85546875" style="17" customWidth="1"/>
    <col min="44" max="44" width="16.42578125" style="17" customWidth="1"/>
    <col min="45" max="46" width="67.42578125" style="17" customWidth="1"/>
    <col min="47" max="47" width="16.42578125" style="114" customWidth="1"/>
    <col min="48" max="49" width="16.42578125" style="17" customWidth="1"/>
    <col min="50" max="16384" width="11.42578125" style="18"/>
  </cols>
  <sheetData>
    <row r="1" spans="1:47" ht="22.5" customHeight="1" x14ac:dyDescent="0.25">
      <c r="A1" s="223" t="s">
        <v>169</v>
      </c>
      <c r="B1" s="223"/>
      <c r="C1" s="223"/>
      <c r="D1" s="223"/>
      <c r="E1" s="223"/>
      <c r="F1" s="223"/>
      <c r="G1" s="223"/>
      <c r="H1" s="223"/>
      <c r="I1" s="223"/>
      <c r="J1" s="223"/>
      <c r="K1" s="223"/>
    </row>
    <row r="2" spans="1:47" ht="22.5" customHeight="1" x14ac:dyDescent="0.25">
      <c r="A2" s="223" t="s">
        <v>0</v>
      </c>
      <c r="B2" s="223"/>
      <c r="C2" s="223"/>
      <c r="D2" s="223"/>
      <c r="E2" s="223"/>
      <c r="F2" s="223"/>
      <c r="G2" s="223"/>
      <c r="H2" s="223"/>
      <c r="I2" s="223"/>
      <c r="J2" s="223"/>
      <c r="K2" s="223"/>
    </row>
    <row r="3" spans="1:47" ht="22.5" customHeight="1" x14ac:dyDescent="0.25">
      <c r="A3" s="223" t="s">
        <v>133</v>
      </c>
      <c r="B3" s="223"/>
      <c r="C3" s="223"/>
      <c r="D3" s="223"/>
      <c r="E3" s="223"/>
      <c r="F3" s="223"/>
      <c r="G3" s="223"/>
      <c r="H3" s="223"/>
      <c r="I3" s="223"/>
      <c r="J3" s="223"/>
      <c r="K3" s="223"/>
    </row>
    <row r="4" spans="1:47" ht="15.75" thickBot="1" x14ac:dyDescent="0.3">
      <c r="F4" s="232" t="s">
        <v>1</v>
      </c>
      <c r="G4" s="232"/>
      <c r="H4" s="232"/>
      <c r="I4" s="232"/>
      <c r="J4" s="232"/>
    </row>
    <row r="5" spans="1:47" ht="15.75" customHeight="1" x14ac:dyDescent="0.25">
      <c r="A5" s="224" t="s">
        <v>5</v>
      </c>
      <c r="B5" s="225"/>
      <c r="C5" s="230" t="s">
        <v>135</v>
      </c>
      <c r="D5" s="222"/>
      <c r="F5" s="94" t="s">
        <v>2</v>
      </c>
      <c r="G5" s="94" t="s">
        <v>3</v>
      </c>
      <c r="H5" s="232" t="s">
        <v>4</v>
      </c>
      <c r="I5" s="232"/>
      <c r="J5" s="232"/>
    </row>
    <row r="6" spans="1:47" ht="22.5" customHeight="1" x14ac:dyDescent="0.25">
      <c r="A6" s="226"/>
      <c r="B6" s="227"/>
      <c r="C6" s="231"/>
      <c r="D6" s="222"/>
      <c r="F6" s="19">
        <v>1</v>
      </c>
      <c r="G6" s="95" t="s">
        <v>162</v>
      </c>
      <c r="H6" s="233" t="s">
        <v>149</v>
      </c>
      <c r="I6" s="233"/>
      <c r="J6" s="233"/>
    </row>
    <row r="7" spans="1:47" ht="51" customHeight="1" x14ac:dyDescent="0.25">
      <c r="A7" s="226"/>
      <c r="B7" s="227"/>
      <c r="C7" s="231"/>
      <c r="D7" s="222"/>
      <c r="F7" s="19">
        <v>2</v>
      </c>
      <c r="G7" s="112" t="s">
        <v>194</v>
      </c>
      <c r="H7" s="234" t="s">
        <v>172</v>
      </c>
      <c r="I7" s="234"/>
      <c r="J7" s="234"/>
    </row>
    <row r="8" spans="1:47" ht="337.5" customHeight="1" thickBot="1" x14ac:dyDescent="0.3">
      <c r="A8" s="228"/>
      <c r="B8" s="229"/>
      <c r="C8" s="231"/>
      <c r="D8" s="222"/>
      <c r="F8" s="19">
        <v>3</v>
      </c>
      <c r="G8" s="132" t="s">
        <v>247</v>
      </c>
      <c r="H8" s="235" t="s">
        <v>248</v>
      </c>
      <c r="I8" s="236"/>
      <c r="J8" s="236"/>
    </row>
    <row r="9" spans="1:47" ht="224.25" customHeight="1" thickBot="1" x14ac:dyDescent="0.3">
      <c r="F9" s="19">
        <v>4</v>
      </c>
      <c r="G9" s="19" t="s">
        <v>249</v>
      </c>
      <c r="H9" s="221" t="s">
        <v>252</v>
      </c>
      <c r="I9" s="222"/>
      <c r="J9" s="222"/>
    </row>
    <row r="10" spans="1:47" ht="48" customHeight="1" thickBot="1" x14ac:dyDescent="0.3">
      <c r="F10" s="237">
        <v>5</v>
      </c>
      <c r="G10" s="238" t="s">
        <v>253</v>
      </c>
      <c r="H10" s="239" t="s">
        <v>254</v>
      </c>
      <c r="I10" s="239"/>
      <c r="J10" s="240"/>
    </row>
    <row r="11" spans="1:47" ht="18.75" customHeight="1" thickBot="1" x14ac:dyDescent="0.3"/>
    <row r="12" spans="1:47" ht="18.75" customHeight="1" x14ac:dyDescent="0.25">
      <c r="A12" s="180" t="s">
        <v>6</v>
      </c>
      <c r="B12" s="181"/>
      <c r="C12" s="177" t="s">
        <v>20</v>
      </c>
      <c r="D12" s="199" t="s">
        <v>13</v>
      </c>
      <c r="E12" s="200"/>
      <c r="F12" s="200"/>
      <c r="G12" s="200"/>
      <c r="H12" s="200"/>
      <c r="I12" s="200"/>
      <c r="J12" s="200"/>
      <c r="K12" s="200"/>
      <c r="L12" s="200"/>
      <c r="M12" s="200"/>
      <c r="N12" s="200"/>
      <c r="O12" s="200"/>
      <c r="P12" s="177"/>
      <c r="Q12" s="190" t="s">
        <v>43</v>
      </c>
      <c r="R12" s="191"/>
      <c r="S12" s="191"/>
      <c r="T12" s="192"/>
      <c r="U12" s="196" t="s">
        <v>38</v>
      </c>
      <c r="V12" s="212" t="s">
        <v>7</v>
      </c>
      <c r="W12" s="213"/>
      <c r="X12" s="213"/>
      <c r="Y12" s="213"/>
      <c r="Z12" s="214"/>
      <c r="AA12" s="184" t="s">
        <v>7</v>
      </c>
      <c r="AB12" s="185"/>
      <c r="AC12" s="185"/>
      <c r="AD12" s="185"/>
      <c r="AE12" s="186"/>
      <c r="AF12" s="215" t="s">
        <v>7</v>
      </c>
      <c r="AG12" s="216"/>
      <c r="AH12" s="216"/>
      <c r="AI12" s="216"/>
      <c r="AJ12" s="217"/>
      <c r="AK12" s="184" t="s">
        <v>7</v>
      </c>
      <c r="AL12" s="185"/>
      <c r="AM12" s="185"/>
      <c r="AN12" s="185"/>
      <c r="AO12" s="186"/>
      <c r="AP12" s="203" t="s">
        <v>7</v>
      </c>
      <c r="AQ12" s="204"/>
      <c r="AR12" s="204"/>
      <c r="AS12" s="204"/>
      <c r="AT12" s="205"/>
    </row>
    <row r="13" spans="1:47" ht="21" customHeight="1" x14ac:dyDescent="0.25">
      <c r="A13" s="182"/>
      <c r="B13" s="183"/>
      <c r="C13" s="178"/>
      <c r="D13" s="201"/>
      <c r="E13" s="202"/>
      <c r="F13" s="202"/>
      <c r="G13" s="202"/>
      <c r="H13" s="202"/>
      <c r="I13" s="202"/>
      <c r="J13" s="202"/>
      <c r="K13" s="202"/>
      <c r="L13" s="202"/>
      <c r="M13" s="202"/>
      <c r="N13" s="202"/>
      <c r="O13" s="202"/>
      <c r="P13" s="178"/>
      <c r="Q13" s="193"/>
      <c r="R13" s="194"/>
      <c r="S13" s="194"/>
      <c r="T13" s="195"/>
      <c r="U13" s="197"/>
      <c r="V13" s="209" t="s">
        <v>8</v>
      </c>
      <c r="W13" s="210"/>
      <c r="X13" s="210"/>
      <c r="Y13" s="210"/>
      <c r="Z13" s="211"/>
      <c r="AA13" s="187" t="s">
        <v>9</v>
      </c>
      <c r="AB13" s="188"/>
      <c r="AC13" s="188"/>
      <c r="AD13" s="188"/>
      <c r="AE13" s="189"/>
      <c r="AF13" s="218" t="s">
        <v>10</v>
      </c>
      <c r="AG13" s="219"/>
      <c r="AH13" s="219"/>
      <c r="AI13" s="219"/>
      <c r="AJ13" s="220"/>
      <c r="AK13" s="187" t="s">
        <v>11</v>
      </c>
      <c r="AL13" s="188"/>
      <c r="AM13" s="188"/>
      <c r="AN13" s="188"/>
      <c r="AO13" s="189"/>
      <c r="AP13" s="206" t="s">
        <v>12</v>
      </c>
      <c r="AQ13" s="207"/>
      <c r="AR13" s="207"/>
      <c r="AS13" s="207"/>
      <c r="AT13" s="208"/>
    </row>
    <row r="14" spans="1:47" s="17" customFormat="1" ht="45.75" thickBot="1" x14ac:dyDescent="0.3">
      <c r="A14" s="72" t="s">
        <v>18</v>
      </c>
      <c r="B14" s="73" t="s">
        <v>19</v>
      </c>
      <c r="C14" s="179"/>
      <c r="D14" s="72" t="s">
        <v>21</v>
      </c>
      <c r="E14" s="73" t="s">
        <v>22</v>
      </c>
      <c r="F14" s="73" t="s">
        <v>23</v>
      </c>
      <c r="G14" s="73" t="s">
        <v>24</v>
      </c>
      <c r="H14" s="73" t="s">
        <v>25</v>
      </c>
      <c r="I14" s="73" t="s">
        <v>26</v>
      </c>
      <c r="J14" s="73" t="s">
        <v>27</v>
      </c>
      <c r="K14" s="73" t="s">
        <v>28</v>
      </c>
      <c r="L14" s="73" t="s">
        <v>29</v>
      </c>
      <c r="M14" s="73" t="s">
        <v>30</v>
      </c>
      <c r="N14" s="73" t="s">
        <v>31</v>
      </c>
      <c r="O14" s="73" t="s">
        <v>32</v>
      </c>
      <c r="P14" s="74" t="s">
        <v>33</v>
      </c>
      <c r="Q14" s="76" t="s">
        <v>34</v>
      </c>
      <c r="R14" s="77" t="s">
        <v>35</v>
      </c>
      <c r="S14" s="77" t="s">
        <v>36</v>
      </c>
      <c r="T14" s="78" t="s">
        <v>37</v>
      </c>
      <c r="U14" s="198"/>
      <c r="V14" s="115" t="s">
        <v>39</v>
      </c>
      <c r="W14" s="116" t="s">
        <v>40</v>
      </c>
      <c r="X14" s="116" t="s">
        <v>14</v>
      </c>
      <c r="Y14" s="117" t="s">
        <v>15</v>
      </c>
      <c r="Z14" s="118" t="s">
        <v>16</v>
      </c>
      <c r="AA14" s="119" t="s">
        <v>39</v>
      </c>
      <c r="AB14" s="120" t="s">
        <v>40</v>
      </c>
      <c r="AC14" s="120" t="s">
        <v>14</v>
      </c>
      <c r="AD14" s="120" t="s">
        <v>15</v>
      </c>
      <c r="AE14" s="121" t="s">
        <v>16</v>
      </c>
      <c r="AF14" s="122" t="s">
        <v>39</v>
      </c>
      <c r="AG14" s="123" t="s">
        <v>40</v>
      </c>
      <c r="AH14" s="123" t="s">
        <v>14</v>
      </c>
      <c r="AI14" s="123" t="s">
        <v>15</v>
      </c>
      <c r="AJ14" s="124" t="s">
        <v>16</v>
      </c>
      <c r="AK14" s="40" t="s">
        <v>39</v>
      </c>
      <c r="AL14" s="31" t="s">
        <v>40</v>
      </c>
      <c r="AM14" s="31" t="s">
        <v>14</v>
      </c>
      <c r="AN14" s="31" t="s">
        <v>15</v>
      </c>
      <c r="AO14" s="41" t="s">
        <v>16</v>
      </c>
      <c r="AP14" s="33" t="s">
        <v>24</v>
      </c>
      <c r="AQ14" s="32" t="s">
        <v>39</v>
      </c>
      <c r="AR14" s="32" t="s">
        <v>40</v>
      </c>
      <c r="AS14" s="32" t="s">
        <v>14</v>
      </c>
      <c r="AT14" s="34" t="s">
        <v>17</v>
      </c>
      <c r="AU14" s="131" t="s">
        <v>210</v>
      </c>
    </row>
    <row r="15" spans="1:47" ht="193.5" customHeight="1" x14ac:dyDescent="0.25">
      <c r="A15" s="69">
        <v>7</v>
      </c>
      <c r="B15" s="29" t="s">
        <v>107</v>
      </c>
      <c r="C15" s="70" t="s">
        <v>87</v>
      </c>
      <c r="D15" s="71" t="s">
        <v>255</v>
      </c>
      <c r="E15" s="164">
        <v>4.444E-2</v>
      </c>
      <c r="F15" s="93" t="s">
        <v>90</v>
      </c>
      <c r="G15" s="79" t="s">
        <v>257</v>
      </c>
      <c r="H15" s="79" t="s">
        <v>258</v>
      </c>
      <c r="I15" s="241" t="s">
        <v>208</v>
      </c>
      <c r="J15" s="242" t="s">
        <v>64</v>
      </c>
      <c r="K15" s="28" t="s">
        <v>111</v>
      </c>
      <c r="L15" s="243">
        <v>0</v>
      </c>
      <c r="M15" s="243">
        <v>0</v>
      </c>
      <c r="N15" s="244">
        <v>0</v>
      </c>
      <c r="O15" s="243">
        <v>1</v>
      </c>
      <c r="P15" s="246">
        <v>1</v>
      </c>
      <c r="Q15" s="75" t="s">
        <v>55</v>
      </c>
      <c r="R15" s="16" t="s">
        <v>124</v>
      </c>
      <c r="S15" s="16" t="s">
        <v>130</v>
      </c>
      <c r="T15" s="36" t="s">
        <v>150</v>
      </c>
      <c r="U15" s="144" t="str">
        <f>IF(Q15="EFICACIA","SI","NO")</f>
        <v>SI</v>
      </c>
      <c r="V15" s="133" t="s">
        <v>235</v>
      </c>
      <c r="W15" s="133" t="s">
        <v>235</v>
      </c>
      <c r="X15" s="146" t="s">
        <v>235</v>
      </c>
      <c r="Y15" s="133" t="s">
        <v>235</v>
      </c>
      <c r="Z15" s="133" t="s">
        <v>235</v>
      </c>
      <c r="AA15" s="145">
        <f>M15</f>
        <v>0</v>
      </c>
      <c r="AB15" s="152"/>
      <c r="AC15" s="152"/>
      <c r="AD15" s="152"/>
      <c r="AE15" s="153"/>
      <c r="AF15" s="126">
        <f>N15</f>
        <v>0</v>
      </c>
      <c r="AG15" s="152"/>
      <c r="AH15" s="152"/>
      <c r="AI15" s="152"/>
      <c r="AJ15" s="153"/>
      <c r="AK15" s="35">
        <f>O15</f>
        <v>1</v>
      </c>
      <c r="AL15" s="158"/>
      <c r="AM15" s="158"/>
      <c r="AN15" s="158"/>
      <c r="AO15" s="159"/>
      <c r="AP15" s="35" t="str">
        <f>G15</f>
        <v>Línea base construida</v>
      </c>
      <c r="AQ15" s="80" t="e">
        <f>V15+AA15+AF15+AK15</f>
        <v>#VALUE!</v>
      </c>
      <c r="AR15" s="158" t="e">
        <f>W15+AB15+AG15+AL15</f>
        <v>#VALUE!</v>
      </c>
      <c r="AS15" s="158"/>
      <c r="AT15" s="159"/>
      <c r="AU15" s="114" t="s">
        <v>211</v>
      </c>
    </row>
    <row r="16" spans="1:47" ht="63" x14ac:dyDescent="0.25">
      <c r="A16" s="58">
        <v>7</v>
      </c>
      <c r="B16" s="16" t="s">
        <v>107</v>
      </c>
      <c r="C16" s="59" t="s">
        <v>87</v>
      </c>
      <c r="D16" s="47" t="s">
        <v>256</v>
      </c>
      <c r="E16" s="164">
        <v>4.444E-2</v>
      </c>
      <c r="F16" s="91" t="s">
        <v>90</v>
      </c>
      <c r="G16" s="79" t="s">
        <v>257</v>
      </c>
      <c r="H16" s="90" t="s">
        <v>259</v>
      </c>
      <c r="I16" s="241" t="s">
        <v>208</v>
      </c>
      <c r="J16" s="245" t="s">
        <v>64</v>
      </c>
      <c r="K16" s="27" t="s">
        <v>151</v>
      </c>
      <c r="L16" s="19">
        <v>0</v>
      </c>
      <c r="M16" s="19">
        <v>0</v>
      </c>
      <c r="N16" s="19">
        <v>1</v>
      </c>
      <c r="O16" s="19">
        <v>0</v>
      </c>
      <c r="P16" s="105">
        <v>1</v>
      </c>
      <c r="Q16" s="75" t="s">
        <v>55</v>
      </c>
      <c r="R16" s="16" t="s">
        <v>124</v>
      </c>
      <c r="S16" s="16" t="s">
        <v>130</v>
      </c>
      <c r="T16" s="36" t="s">
        <v>152</v>
      </c>
      <c r="U16" s="144" t="str">
        <f t="shared" ref="U16:U32" si="0">IF(Q16="EFICACIA","SI","NO")</f>
        <v>SI</v>
      </c>
      <c r="V16" s="133" t="s">
        <v>235</v>
      </c>
      <c r="W16" s="133" t="s">
        <v>235</v>
      </c>
      <c r="X16" s="146" t="s">
        <v>235</v>
      </c>
      <c r="Y16" s="133" t="s">
        <v>235</v>
      </c>
      <c r="Z16" s="133" t="s">
        <v>235</v>
      </c>
      <c r="AA16" s="145">
        <f t="shared" ref="AA16:AA39" si="1">M16</f>
        <v>0</v>
      </c>
      <c r="AB16" s="152"/>
      <c r="AC16" s="152"/>
      <c r="AD16" s="152"/>
      <c r="AE16" s="153"/>
      <c r="AF16" s="125">
        <f t="shared" ref="AF16:AF39" si="2">N16</f>
        <v>1</v>
      </c>
      <c r="AG16" s="152"/>
      <c r="AH16" s="152"/>
      <c r="AI16" s="152"/>
      <c r="AJ16" s="153"/>
      <c r="AK16" s="35">
        <f t="shared" ref="AK16:AK39" si="3">O16</f>
        <v>0</v>
      </c>
      <c r="AL16" s="158"/>
      <c r="AM16" s="158"/>
      <c r="AN16" s="158"/>
      <c r="AO16" s="159"/>
      <c r="AP16" s="35" t="str">
        <f t="shared" ref="AP16:AP39" si="4">G16</f>
        <v>Línea base construida</v>
      </c>
      <c r="AQ16" s="16" t="e">
        <f t="shared" ref="AQ16:AQ32" si="5">V16+AA16+AF16+AK16</f>
        <v>#VALUE!</v>
      </c>
      <c r="AR16" s="158" t="e">
        <f t="shared" ref="AR16:AR32" si="6">W16+AB16+AG16+AL16</f>
        <v>#VALUE!</v>
      </c>
      <c r="AS16" s="158"/>
      <c r="AT16" s="159"/>
      <c r="AU16" s="114" t="s">
        <v>212</v>
      </c>
    </row>
    <row r="17" spans="1:47" ht="120" x14ac:dyDescent="0.25">
      <c r="A17" s="58">
        <v>6</v>
      </c>
      <c r="B17" s="16" t="s">
        <v>108</v>
      </c>
      <c r="C17" s="59" t="s">
        <v>87</v>
      </c>
      <c r="D17" s="47" t="s">
        <v>44</v>
      </c>
      <c r="E17" s="164">
        <v>4.444E-2</v>
      </c>
      <c r="F17" s="15" t="s">
        <v>91</v>
      </c>
      <c r="G17" s="2" t="s">
        <v>92</v>
      </c>
      <c r="H17" s="2" t="s">
        <v>171</v>
      </c>
      <c r="I17" s="82" t="s">
        <v>136</v>
      </c>
      <c r="J17" s="97" t="s">
        <v>53</v>
      </c>
      <c r="K17" s="28" t="s">
        <v>157</v>
      </c>
      <c r="L17" s="104"/>
      <c r="M17" s="106">
        <v>1</v>
      </c>
      <c r="N17" s="106">
        <v>1</v>
      </c>
      <c r="O17" s="106">
        <v>1</v>
      </c>
      <c r="P17" s="107">
        <v>1</v>
      </c>
      <c r="Q17" s="75" t="s">
        <v>55</v>
      </c>
      <c r="R17" s="16" t="s">
        <v>125</v>
      </c>
      <c r="S17" s="16" t="s">
        <v>130</v>
      </c>
      <c r="T17" s="36" t="s">
        <v>181</v>
      </c>
      <c r="U17" s="144" t="str">
        <f t="shared" si="0"/>
        <v>SI</v>
      </c>
      <c r="V17" s="133" t="s">
        <v>235</v>
      </c>
      <c r="W17" s="133" t="s">
        <v>235</v>
      </c>
      <c r="X17" s="146" t="s">
        <v>235</v>
      </c>
      <c r="Y17" s="133" t="s">
        <v>235</v>
      </c>
      <c r="Z17" s="133" t="s">
        <v>235</v>
      </c>
      <c r="AA17" s="145">
        <f t="shared" si="1"/>
        <v>1</v>
      </c>
      <c r="AB17" s="152"/>
      <c r="AC17" s="152"/>
      <c r="AD17" s="152"/>
      <c r="AE17" s="153"/>
      <c r="AF17" s="125">
        <f t="shared" si="2"/>
        <v>1</v>
      </c>
      <c r="AG17" s="152"/>
      <c r="AH17" s="152"/>
      <c r="AI17" s="152"/>
      <c r="AJ17" s="153"/>
      <c r="AK17" s="35">
        <f t="shared" si="3"/>
        <v>1</v>
      </c>
      <c r="AL17" s="158"/>
      <c r="AM17" s="158"/>
      <c r="AN17" s="158"/>
      <c r="AO17" s="159"/>
      <c r="AP17" s="35" t="str">
        <f t="shared" si="4"/>
        <v xml:space="preserve">Porcentaje de cumplimiento del Plan de Acción para la implementación de los presupuestos participativos </v>
      </c>
      <c r="AQ17" s="16" t="e">
        <f t="shared" si="5"/>
        <v>#VALUE!</v>
      </c>
      <c r="AR17" s="158" t="e">
        <f t="shared" si="6"/>
        <v>#VALUE!</v>
      </c>
      <c r="AS17" s="158"/>
      <c r="AT17" s="159"/>
      <c r="AU17" s="114" t="s">
        <v>213</v>
      </c>
    </row>
    <row r="18" spans="1:47" ht="120" x14ac:dyDescent="0.25">
      <c r="A18" s="58">
        <v>6</v>
      </c>
      <c r="B18" s="16" t="s">
        <v>108</v>
      </c>
      <c r="C18" s="59" t="s">
        <v>87</v>
      </c>
      <c r="D18" s="88" t="s">
        <v>170</v>
      </c>
      <c r="E18" s="164">
        <v>4.444E-2</v>
      </c>
      <c r="F18" s="15" t="s">
        <v>91</v>
      </c>
      <c r="G18" s="2" t="s">
        <v>93</v>
      </c>
      <c r="H18" s="2" t="s">
        <v>120</v>
      </c>
      <c r="I18" s="84">
        <v>0.45</v>
      </c>
      <c r="J18" s="98" t="s">
        <v>110</v>
      </c>
      <c r="K18" s="27" t="s">
        <v>112</v>
      </c>
      <c r="L18" s="104"/>
      <c r="M18" s="104"/>
      <c r="N18" s="104"/>
      <c r="O18" s="108">
        <v>0.9</v>
      </c>
      <c r="P18" s="107">
        <v>0.9</v>
      </c>
      <c r="Q18" s="75" t="s">
        <v>55</v>
      </c>
      <c r="R18" s="16" t="s">
        <v>113</v>
      </c>
      <c r="S18" s="16" t="s">
        <v>130</v>
      </c>
      <c r="T18" s="16" t="s">
        <v>113</v>
      </c>
      <c r="U18" s="144" t="str">
        <f t="shared" si="0"/>
        <v>SI</v>
      </c>
      <c r="V18" s="133" t="s">
        <v>235</v>
      </c>
      <c r="W18" s="133" t="s">
        <v>235</v>
      </c>
      <c r="X18" s="146" t="s">
        <v>235</v>
      </c>
      <c r="Y18" s="133" t="s">
        <v>235</v>
      </c>
      <c r="Z18" s="133" t="s">
        <v>235</v>
      </c>
      <c r="AA18" s="145">
        <f t="shared" si="1"/>
        <v>0</v>
      </c>
      <c r="AB18" s="152"/>
      <c r="AC18" s="152"/>
      <c r="AD18" s="152"/>
      <c r="AE18" s="153"/>
      <c r="AF18" s="125">
        <f t="shared" si="2"/>
        <v>0</v>
      </c>
      <c r="AG18" s="152"/>
      <c r="AH18" s="152"/>
      <c r="AI18" s="152"/>
      <c r="AJ18" s="153"/>
      <c r="AK18" s="35">
        <f t="shared" si="3"/>
        <v>0.9</v>
      </c>
      <c r="AL18" s="158"/>
      <c r="AM18" s="158"/>
      <c r="AN18" s="158"/>
      <c r="AO18" s="159"/>
      <c r="AP18" s="35" t="str">
        <f t="shared" si="4"/>
        <v xml:space="preserve">Porcentaje de cumplimiento físico acumulado del Plan de Desarrollo Local </v>
      </c>
      <c r="AQ18" s="16" t="e">
        <f t="shared" si="5"/>
        <v>#VALUE!</v>
      </c>
      <c r="AR18" s="158" t="e">
        <f t="shared" si="6"/>
        <v>#VALUE!</v>
      </c>
      <c r="AS18" s="158"/>
      <c r="AT18" s="159"/>
      <c r="AU18" s="114" t="s">
        <v>214</v>
      </c>
    </row>
    <row r="19" spans="1:47" ht="120" x14ac:dyDescent="0.25">
      <c r="A19" s="58">
        <v>6</v>
      </c>
      <c r="B19" s="16" t="s">
        <v>108</v>
      </c>
      <c r="C19" s="59" t="s">
        <v>134</v>
      </c>
      <c r="D19" s="48" t="s">
        <v>189</v>
      </c>
      <c r="E19" s="164">
        <v>4.444E-2</v>
      </c>
      <c r="F19" s="15" t="s">
        <v>90</v>
      </c>
      <c r="G19" s="2" t="s">
        <v>94</v>
      </c>
      <c r="H19" s="2" t="s">
        <v>95</v>
      </c>
      <c r="I19" s="89" t="s">
        <v>190</v>
      </c>
      <c r="J19" s="98" t="s">
        <v>110</v>
      </c>
      <c r="K19" s="27" t="s">
        <v>114</v>
      </c>
      <c r="L19" s="104"/>
      <c r="M19" s="106">
        <v>0.13</v>
      </c>
      <c r="N19" s="104"/>
      <c r="O19" s="106">
        <v>0.92</v>
      </c>
      <c r="P19" s="107">
        <v>0.92</v>
      </c>
      <c r="Q19" s="75" t="s">
        <v>55</v>
      </c>
      <c r="R19" s="16" t="s">
        <v>116</v>
      </c>
      <c r="S19" s="16" t="s">
        <v>153</v>
      </c>
      <c r="T19" s="16" t="s">
        <v>116</v>
      </c>
      <c r="U19" s="144" t="str">
        <f t="shared" si="0"/>
        <v>SI</v>
      </c>
      <c r="V19" s="133" t="s">
        <v>235</v>
      </c>
      <c r="W19" s="133" t="s">
        <v>195</v>
      </c>
      <c r="X19" s="146" t="s">
        <v>235</v>
      </c>
      <c r="Y19" s="133" t="s">
        <v>199</v>
      </c>
      <c r="Z19" s="133" t="s">
        <v>200</v>
      </c>
      <c r="AA19" s="145">
        <f t="shared" si="1"/>
        <v>0.13</v>
      </c>
      <c r="AB19" s="152"/>
      <c r="AC19" s="152"/>
      <c r="AD19" s="152"/>
      <c r="AE19" s="153"/>
      <c r="AF19" s="125">
        <f t="shared" si="2"/>
        <v>0</v>
      </c>
      <c r="AG19" s="152"/>
      <c r="AH19" s="152"/>
      <c r="AI19" s="152"/>
      <c r="AJ19" s="153"/>
      <c r="AK19" s="35">
        <f t="shared" si="3"/>
        <v>0.92</v>
      </c>
      <c r="AL19" s="158"/>
      <c r="AM19" s="158"/>
      <c r="AN19" s="158"/>
      <c r="AO19" s="159"/>
      <c r="AP19" s="35" t="str">
        <f t="shared" si="4"/>
        <v>Porcentaje de compromiso del presupuesto de inversión directa de la vigencia 2020</v>
      </c>
      <c r="AQ19" s="16" t="e">
        <f t="shared" si="5"/>
        <v>#VALUE!</v>
      </c>
      <c r="AR19" s="158" t="e">
        <f t="shared" si="6"/>
        <v>#VALUE!</v>
      </c>
      <c r="AS19" s="158"/>
      <c r="AT19" s="159"/>
      <c r="AU19" s="114" t="s">
        <v>215</v>
      </c>
    </row>
    <row r="20" spans="1:47" ht="120" x14ac:dyDescent="0.25">
      <c r="A20" s="58">
        <v>6</v>
      </c>
      <c r="B20" s="16" t="s">
        <v>108</v>
      </c>
      <c r="C20" s="59" t="s">
        <v>134</v>
      </c>
      <c r="D20" s="48" t="s">
        <v>45</v>
      </c>
      <c r="E20" s="164">
        <v>4.444E-2</v>
      </c>
      <c r="F20" s="15" t="s">
        <v>90</v>
      </c>
      <c r="G20" s="2" t="s">
        <v>96</v>
      </c>
      <c r="H20" s="2" t="s">
        <v>97</v>
      </c>
      <c r="I20" s="92">
        <v>0.29820000000000002</v>
      </c>
      <c r="J20" s="98" t="s">
        <v>110</v>
      </c>
      <c r="K20" s="27" t="s">
        <v>115</v>
      </c>
      <c r="L20" s="104"/>
      <c r="M20" s="104"/>
      <c r="N20" s="104"/>
      <c r="O20" s="106">
        <v>0.25</v>
      </c>
      <c r="P20" s="107">
        <v>0.25</v>
      </c>
      <c r="Q20" s="75" t="s">
        <v>55</v>
      </c>
      <c r="R20" s="16" t="s">
        <v>116</v>
      </c>
      <c r="S20" s="16" t="s">
        <v>153</v>
      </c>
      <c r="T20" s="16" t="s">
        <v>116</v>
      </c>
      <c r="U20" s="144" t="str">
        <f t="shared" si="0"/>
        <v>SI</v>
      </c>
      <c r="V20" s="133" t="s">
        <v>235</v>
      </c>
      <c r="W20" s="127" t="s">
        <v>196</v>
      </c>
      <c r="X20" s="146" t="s">
        <v>235</v>
      </c>
      <c r="Y20" s="133" t="s">
        <v>201</v>
      </c>
      <c r="Z20" s="133" t="s">
        <v>202</v>
      </c>
      <c r="AA20" s="145">
        <f t="shared" si="1"/>
        <v>0</v>
      </c>
      <c r="AB20" s="152"/>
      <c r="AC20" s="152"/>
      <c r="AD20" s="152"/>
      <c r="AE20" s="153"/>
      <c r="AF20" s="125">
        <f t="shared" si="2"/>
        <v>0</v>
      </c>
      <c r="AG20" s="152"/>
      <c r="AH20" s="152"/>
      <c r="AI20" s="152"/>
      <c r="AJ20" s="153"/>
      <c r="AK20" s="35">
        <f t="shared" si="3"/>
        <v>0.25</v>
      </c>
      <c r="AL20" s="158"/>
      <c r="AM20" s="158"/>
      <c r="AN20" s="158"/>
      <c r="AO20" s="159"/>
      <c r="AP20" s="35" t="str">
        <f t="shared" si="4"/>
        <v>Porcentaje de Giros de la Vigencia 2019</v>
      </c>
      <c r="AQ20" s="16" t="e">
        <f t="shared" si="5"/>
        <v>#VALUE!</v>
      </c>
      <c r="AR20" s="158" t="e">
        <f t="shared" si="6"/>
        <v>#VALUE!</v>
      </c>
      <c r="AS20" s="158"/>
      <c r="AT20" s="159"/>
      <c r="AU20" s="114" t="s">
        <v>216</v>
      </c>
    </row>
    <row r="21" spans="1:47" ht="120" x14ac:dyDescent="0.25">
      <c r="A21" s="58">
        <v>6</v>
      </c>
      <c r="B21" s="16" t="s">
        <v>108</v>
      </c>
      <c r="C21" s="59" t="s">
        <v>134</v>
      </c>
      <c r="D21" s="48" t="s">
        <v>154</v>
      </c>
      <c r="E21" s="164">
        <v>4.444E-2</v>
      </c>
      <c r="F21" s="15" t="s">
        <v>90</v>
      </c>
      <c r="G21" s="2" t="s">
        <v>177</v>
      </c>
      <c r="H21" s="2" t="s">
        <v>98</v>
      </c>
      <c r="I21" s="92">
        <v>0.79690000000000005</v>
      </c>
      <c r="J21" s="98" t="s">
        <v>110</v>
      </c>
      <c r="K21" s="27" t="s">
        <v>117</v>
      </c>
      <c r="L21" s="104"/>
      <c r="M21" s="104"/>
      <c r="N21" s="104"/>
      <c r="O21" s="106">
        <v>0.6</v>
      </c>
      <c r="P21" s="107">
        <v>0.6</v>
      </c>
      <c r="Q21" s="75" t="s">
        <v>55</v>
      </c>
      <c r="R21" s="16" t="s">
        <v>116</v>
      </c>
      <c r="S21" s="16" t="s">
        <v>153</v>
      </c>
      <c r="T21" s="16" t="s">
        <v>116</v>
      </c>
      <c r="U21" s="144" t="str">
        <f t="shared" si="0"/>
        <v>SI</v>
      </c>
      <c r="V21" s="133" t="s">
        <v>235</v>
      </c>
      <c r="W21" s="133" t="s">
        <v>197</v>
      </c>
      <c r="X21" s="146" t="s">
        <v>235</v>
      </c>
      <c r="Y21" s="133" t="s">
        <v>203</v>
      </c>
      <c r="Z21" s="133" t="s">
        <v>204</v>
      </c>
      <c r="AA21" s="145">
        <f t="shared" si="1"/>
        <v>0</v>
      </c>
      <c r="AB21" s="152"/>
      <c r="AC21" s="152"/>
      <c r="AD21" s="152"/>
      <c r="AE21" s="153"/>
      <c r="AF21" s="125">
        <f t="shared" si="2"/>
        <v>0</v>
      </c>
      <c r="AG21" s="152"/>
      <c r="AH21" s="152"/>
      <c r="AI21" s="152"/>
      <c r="AJ21" s="153"/>
      <c r="AK21" s="35">
        <f t="shared" si="3"/>
        <v>0.6</v>
      </c>
      <c r="AL21" s="158"/>
      <c r="AM21" s="158"/>
      <c r="AN21" s="158"/>
      <c r="AO21" s="159"/>
      <c r="AP21" s="35" t="str">
        <f t="shared" si="4"/>
        <v xml:space="preserve">Porcentaje de Giros de Obligaciones por Pagar 2019 </v>
      </c>
      <c r="AQ21" s="16" t="e">
        <f t="shared" si="5"/>
        <v>#VALUE!</v>
      </c>
      <c r="AR21" s="158" t="e">
        <f t="shared" si="6"/>
        <v>#VALUE!</v>
      </c>
      <c r="AS21" s="158"/>
      <c r="AT21" s="159"/>
      <c r="AU21" s="114" t="s">
        <v>217</v>
      </c>
    </row>
    <row r="22" spans="1:47" ht="120" x14ac:dyDescent="0.25">
      <c r="A22" s="58">
        <v>6</v>
      </c>
      <c r="B22" s="16" t="s">
        <v>108</v>
      </c>
      <c r="C22" s="59" t="s">
        <v>134</v>
      </c>
      <c r="D22" s="49" t="s">
        <v>155</v>
      </c>
      <c r="E22" s="164">
        <v>4.444E-2</v>
      </c>
      <c r="F22" s="15" t="s">
        <v>90</v>
      </c>
      <c r="G22" s="2" t="s">
        <v>99</v>
      </c>
      <c r="H22" s="2" t="s">
        <v>100</v>
      </c>
      <c r="I22" s="92">
        <v>0.44490000000000002</v>
      </c>
      <c r="J22" s="98" t="s">
        <v>110</v>
      </c>
      <c r="K22" s="27" t="s">
        <v>118</v>
      </c>
      <c r="L22" s="104"/>
      <c r="M22" s="104"/>
      <c r="N22" s="104"/>
      <c r="O22" s="106">
        <v>0.7</v>
      </c>
      <c r="P22" s="107">
        <v>0.7</v>
      </c>
      <c r="Q22" s="75" t="s">
        <v>55</v>
      </c>
      <c r="R22" s="16" t="s">
        <v>116</v>
      </c>
      <c r="S22" s="16" t="s">
        <v>153</v>
      </c>
      <c r="T22" s="16" t="s">
        <v>116</v>
      </c>
      <c r="U22" s="144" t="str">
        <f t="shared" si="0"/>
        <v>SI</v>
      </c>
      <c r="V22" s="133" t="s">
        <v>235</v>
      </c>
      <c r="W22" s="133" t="s">
        <v>198</v>
      </c>
      <c r="X22" s="146" t="s">
        <v>235</v>
      </c>
      <c r="Y22" s="133" t="s">
        <v>205</v>
      </c>
      <c r="Z22" s="133" t="s">
        <v>204</v>
      </c>
      <c r="AA22" s="145">
        <f t="shared" si="1"/>
        <v>0</v>
      </c>
      <c r="AB22" s="152"/>
      <c r="AC22" s="152"/>
      <c r="AD22" s="152"/>
      <c r="AE22" s="153"/>
      <c r="AF22" s="125">
        <f t="shared" si="2"/>
        <v>0</v>
      </c>
      <c r="AG22" s="152"/>
      <c r="AH22" s="152"/>
      <c r="AI22" s="152"/>
      <c r="AJ22" s="153"/>
      <c r="AK22" s="35">
        <f t="shared" si="3"/>
        <v>0.7</v>
      </c>
      <c r="AL22" s="158"/>
      <c r="AM22" s="158"/>
      <c r="AN22" s="158"/>
      <c r="AO22" s="159"/>
      <c r="AP22" s="35" t="str">
        <f t="shared" si="4"/>
        <v xml:space="preserve">Porcentaje de Giros de Obligaciones por Pagar </v>
      </c>
      <c r="AQ22" s="16" t="e">
        <f t="shared" si="5"/>
        <v>#VALUE!</v>
      </c>
      <c r="AR22" s="158" t="e">
        <f t="shared" si="6"/>
        <v>#VALUE!</v>
      </c>
      <c r="AS22" s="158"/>
      <c r="AT22" s="159"/>
      <c r="AU22" s="114" t="s">
        <v>218</v>
      </c>
    </row>
    <row r="23" spans="1:47" ht="120" x14ac:dyDescent="0.25">
      <c r="A23" s="58">
        <v>6</v>
      </c>
      <c r="B23" s="16" t="s">
        <v>108</v>
      </c>
      <c r="C23" s="59" t="s">
        <v>134</v>
      </c>
      <c r="D23" s="48" t="s">
        <v>158</v>
      </c>
      <c r="E23" s="164">
        <v>4.444E-2</v>
      </c>
      <c r="F23" s="15" t="s">
        <v>91</v>
      </c>
      <c r="G23" s="2" t="s">
        <v>161</v>
      </c>
      <c r="H23" s="26" t="s">
        <v>156</v>
      </c>
      <c r="I23" s="81" t="s">
        <v>136</v>
      </c>
      <c r="J23" s="98" t="s">
        <v>53</v>
      </c>
      <c r="K23" s="27" t="s">
        <v>157</v>
      </c>
      <c r="L23" s="106"/>
      <c r="M23" s="106">
        <v>1</v>
      </c>
      <c r="N23" s="106">
        <v>1</v>
      </c>
      <c r="O23" s="106">
        <v>1</v>
      </c>
      <c r="P23" s="107">
        <v>1</v>
      </c>
      <c r="Q23" s="75" t="s">
        <v>55</v>
      </c>
      <c r="R23" s="16" t="s">
        <v>126</v>
      </c>
      <c r="S23" s="16" t="s">
        <v>173</v>
      </c>
      <c r="T23" s="16" t="s">
        <v>182</v>
      </c>
      <c r="U23" s="144" t="str">
        <f t="shared" si="0"/>
        <v>SI</v>
      </c>
      <c r="V23" s="133" t="s">
        <v>235</v>
      </c>
      <c r="W23" s="133" t="s">
        <v>235</v>
      </c>
      <c r="X23" s="146" t="s">
        <v>235</v>
      </c>
      <c r="Y23" s="133" t="s">
        <v>235</v>
      </c>
      <c r="Z23" s="133" t="s">
        <v>235</v>
      </c>
      <c r="AA23" s="145">
        <f t="shared" si="1"/>
        <v>1</v>
      </c>
      <c r="AB23" s="152"/>
      <c r="AC23" s="152"/>
      <c r="AD23" s="152"/>
      <c r="AE23" s="153"/>
      <c r="AF23" s="125">
        <f t="shared" si="2"/>
        <v>1</v>
      </c>
      <c r="AG23" s="152"/>
      <c r="AH23" s="152"/>
      <c r="AI23" s="152"/>
      <c r="AJ23" s="153"/>
      <c r="AK23" s="35">
        <f t="shared" si="3"/>
        <v>1</v>
      </c>
      <c r="AL23" s="158"/>
      <c r="AM23" s="158"/>
      <c r="AN23" s="158"/>
      <c r="AO23" s="159"/>
      <c r="AP23" s="35" t="str">
        <f t="shared" si="4"/>
        <v>Porcentaje de ejecución del SIPSE local</v>
      </c>
      <c r="AQ23" s="16" t="e">
        <f t="shared" si="5"/>
        <v>#VALUE!</v>
      </c>
      <c r="AR23" s="158" t="e">
        <f t="shared" si="6"/>
        <v>#VALUE!</v>
      </c>
      <c r="AS23" s="158"/>
      <c r="AT23" s="159"/>
      <c r="AU23" s="114" t="s">
        <v>219</v>
      </c>
    </row>
    <row r="24" spans="1:47" ht="120" x14ac:dyDescent="0.25">
      <c r="A24" s="58">
        <v>6</v>
      </c>
      <c r="B24" s="16" t="s">
        <v>108</v>
      </c>
      <c r="C24" s="59" t="s">
        <v>134</v>
      </c>
      <c r="D24" s="103" t="s">
        <v>46</v>
      </c>
      <c r="E24" s="164">
        <v>4.444E-2</v>
      </c>
      <c r="F24" s="15" t="s">
        <v>90</v>
      </c>
      <c r="G24" s="2" t="s">
        <v>101</v>
      </c>
      <c r="H24" s="26" t="s">
        <v>156</v>
      </c>
      <c r="I24" s="81" t="s">
        <v>136</v>
      </c>
      <c r="J24" s="98" t="s">
        <v>53</v>
      </c>
      <c r="K24" s="27" t="s">
        <v>157</v>
      </c>
      <c r="L24" s="106">
        <v>0</v>
      </c>
      <c r="M24" s="106">
        <v>1</v>
      </c>
      <c r="N24" s="106">
        <v>1</v>
      </c>
      <c r="O24" s="106">
        <v>1</v>
      </c>
      <c r="P24" s="107">
        <v>1</v>
      </c>
      <c r="Q24" s="75" t="s">
        <v>55</v>
      </c>
      <c r="R24" s="16" t="s">
        <v>127</v>
      </c>
      <c r="S24" s="16" t="s">
        <v>138</v>
      </c>
      <c r="T24" s="102" t="s">
        <v>127</v>
      </c>
      <c r="U24" s="144" t="str">
        <f t="shared" si="0"/>
        <v>SI</v>
      </c>
      <c r="V24" s="133" t="s">
        <v>236</v>
      </c>
      <c r="W24" s="133" t="s">
        <v>236</v>
      </c>
      <c r="X24" s="146" t="s">
        <v>236</v>
      </c>
      <c r="Y24" s="133" t="s">
        <v>236</v>
      </c>
      <c r="Z24" s="133" t="s">
        <v>236</v>
      </c>
      <c r="AA24" s="145">
        <f t="shared" si="1"/>
        <v>1</v>
      </c>
      <c r="AB24" s="152"/>
      <c r="AC24" s="152"/>
      <c r="AD24" s="152"/>
      <c r="AE24" s="153"/>
      <c r="AF24" s="125">
        <f t="shared" si="2"/>
        <v>1</v>
      </c>
      <c r="AG24" s="152"/>
      <c r="AH24" s="152"/>
      <c r="AI24" s="152"/>
      <c r="AJ24" s="153"/>
      <c r="AK24" s="35">
        <f t="shared" si="3"/>
        <v>1</v>
      </c>
      <c r="AL24" s="158"/>
      <c r="AM24" s="158"/>
      <c r="AN24" s="158"/>
      <c r="AO24" s="159"/>
      <c r="AP24" s="35" t="str">
        <f t="shared" si="4"/>
        <v>Porcentaje de avance acumulado en el cumplimiento del Plan de Sostenibilidad contable programado</v>
      </c>
      <c r="AQ24" s="16" t="e">
        <f t="shared" si="5"/>
        <v>#VALUE!</v>
      </c>
      <c r="AR24" s="158" t="e">
        <f t="shared" si="6"/>
        <v>#VALUE!</v>
      </c>
      <c r="AS24" s="158"/>
      <c r="AT24" s="159"/>
      <c r="AU24" s="114" t="s">
        <v>220</v>
      </c>
    </row>
    <row r="25" spans="1:47" ht="90" x14ac:dyDescent="0.25">
      <c r="A25" s="58">
        <v>7</v>
      </c>
      <c r="B25" s="16" t="s">
        <v>107</v>
      </c>
      <c r="C25" s="59" t="s">
        <v>88</v>
      </c>
      <c r="D25" s="48" t="s">
        <v>139</v>
      </c>
      <c r="E25" s="164">
        <v>4.444E-2</v>
      </c>
      <c r="F25" s="15" t="s">
        <v>90</v>
      </c>
      <c r="G25" s="2" t="s">
        <v>102</v>
      </c>
      <c r="H25" s="2" t="s">
        <v>103</v>
      </c>
      <c r="I25" s="81">
        <v>36</v>
      </c>
      <c r="J25" s="98" t="s">
        <v>110</v>
      </c>
      <c r="K25" s="27" t="s">
        <v>140</v>
      </c>
      <c r="L25" s="106">
        <v>0.25</v>
      </c>
      <c r="M25" s="106">
        <v>0.5</v>
      </c>
      <c r="N25" s="106">
        <v>0.75</v>
      </c>
      <c r="O25" s="106">
        <v>1</v>
      </c>
      <c r="P25" s="107">
        <v>1</v>
      </c>
      <c r="Q25" s="75" t="s">
        <v>55</v>
      </c>
      <c r="R25" s="16" t="s">
        <v>128</v>
      </c>
      <c r="S25" s="16" t="s">
        <v>131</v>
      </c>
      <c r="T25" s="16" t="s">
        <v>128</v>
      </c>
      <c r="U25" s="144" t="str">
        <f t="shared" si="0"/>
        <v>SI</v>
      </c>
      <c r="V25" s="6">
        <f t="shared" ref="V25:V38" si="7">L25</f>
        <v>0.25</v>
      </c>
      <c r="W25" s="6">
        <v>0.25</v>
      </c>
      <c r="X25" s="138">
        <f t="shared" ref="X25:X38" si="8">W25/V25</f>
        <v>1</v>
      </c>
      <c r="Y25" s="134" t="s">
        <v>237</v>
      </c>
      <c r="Z25" s="134" t="s">
        <v>238</v>
      </c>
      <c r="AA25" s="145">
        <f t="shared" si="1"/>
        <v>0.5</v>
      </c>
      <c r="AB25" s="152"/>
      <c r="AC25" s="152"/>
      <c r="AD25" s="152"/>
      <c r="AE25" s="153"/>
      <c r="AF25" s="125">
        <f t="shared" si="2"/>
        <v>0.75</v>
      </c>
      <c r="AG25" s="152"/>
      <c r="AH25" s="152"/>
      <c r="AI25" s="152"/>
      <c r="AJ25" s="153"/>
      <c r="AK25" s="35">
        <f t="shared" si="3"/>
        <v>1</v>
      </c>
      <c r="AL25" s="158"/>
      <c r="AM25" s="158"/>
      <c r="AN25" s="158"/>
      <c r="AO25" s="159"/>
      <c r="AP25" s="35" t="str">
        <f t="shared" si="4"/>
        <v>Respuesta a los requerimiento de los ciudadanos</v>
      </c>
      <c r="AQ25" s="16">
        <f t="shared" si="5"/>
        <v>2.5</v>
      </c>
      <c r="AR25" s="158">
        <f t="shared" si="6"/>
        <v>0.25</v>
      </c>
      <c r="AS25" s="158"/>
      <c r="AT25" s="159"/>
      <c r="AU25" s="114" t="s">
        <v>221</v>
      </c>
    </row>
    <row r="26" spans="1:47" ht="90" x14ac:dyDescent="0.25">
      <c r="A26" s="58">
        <v>1</v>
      </c>
      <c r="B26" s="16" t="s">
        <v>109</v>
      </c>
      <c r="C26" s="59" t="s">
        <v>89</v>
      </c>
      <c r="D26" s="49" t="s">
        <v>184</v>
      </c>
      <c r="E26" s="164">
        <v>4.444E-2</v>
      </c>
      <c r="F26" s="15" t="s">
        <v>90</v>
      </c>
      <c r="G26" s="2" t="s">
        <v>163</v>
      </c>
      <c r="H26" s="2" t="s">
        <v>164</v>
      </c>
      <c r="I26" s="81">
        <v>44</v>
      </c>
      <c r="J26" s="98" t="s">
        <v>64</v>
      </c>
      <c r="K26" s="27" t="s">
        <v>119</v>
      </c>
      <c r="L26" s="113">
        <v>5</v>
      </c>
      <c r="M26" s="113">
        <v>13</v>
      </c>
      <c r="N26" s="113">
        <v>12</v>
      </c>
      <c r="O26" s="113">
        <v>12</v>
      </c>
      <c r="P26" s="109">
        <f t="shared" ref="P16:P32" si="9">L26+M26+N26+O26</f>
        <v>42</v>
      </c>
      <c r="Q26" s="75" t="s">
        <v>55</v>
      </c>
      <c r="R26" s="16" t="s">
        <v>141</v>
      </c>
      <c r="S26" s="16" t="s">
        <v>132</v>
      </c>
      <c r="T26" s="36" t="s">
        <v>183</v>
      </c>
      <c r="U26" s="144" t="str">
        <f t="shared" si="0"/>
        <v>SI</v>
      </c>
      <c r="V26" s="133">
        <f t="shared" si="7"/>
        <v>5</v>
      </c>
      <c r="W26" s="133">
        <v>9</v>
      </c>
      <c r="X26" s="138">
        <v>1</v>
      </c>
      <c r="Y26" s="133" t="s">
        <v>239</v>
      </c>
      <c r="Z26" s="133" t="s">
        <v>207</v>
      </c>
      <c r="AA26" s="145">
        <f t="shared" si="1"/>
        <v>13</v>
      </c>
      <c r="AB26" s="152"/>
      <c r="AC26" s="152"/>
      <c r="AD26" s="152"/>
      <c r="AE26" s="153"/>
      <c r="AF26" s="125">
        <f t="shared" si="2"/>
        <v>12</v>
      </c>
      <c r="AG26" s="152"/>
      <c r="AH26" s="152"/>
      <c r="AI26" s="152"/>
      <c r="AJ26" s="153"/>
      <c r="AK26" s="35">
        <f t="shared" si="3"/>
        <v>12</v>
      </c>
      <c r="AL26" s="158"/>
      <c r="AM26" s="158"/>
      <c r="AN26" s="158"/>
      <c r="AO26" s="159"/>
      <c r="AP26" s="35" t="str">
        <f t="shared" si="4"/>
        <v>Acciones de control a las actuaciones de IVC control en materia actividad económica</v>
      </c>
      <c r="AQ26" s="16">
        <f t="shared" si="5"/>
        <v>42</v>
      </c>
      <c r="AR26" s="158">
        <f t="shared" si="6"/>
        <v>9</v>
      </c>
      <c r="AS26" s="158"/>
      <c r="AT26" s="159"/>
      <c r="AU26" s="114" t="s">
        <v>222</v>
      </c>
    </row>
    <row r="27" spans="1:47" ht="105" x14ac:dyDescent="0.25">
      <c r="A27" s="58">
        <v>1</v>
      </c>
      <c r="B27" s="16" t="s">
        <v>109</v>
      </c>
      <c r="C27" s="59" t="s">
        <v>89</v>
      </c>
      <c r="D27" s="49" t="s">
        <v>192</v>
      </c>
      <c r="E27" s="164">
        <v>4.444E-2</v>
      </c>
      <c r="F27" s="15" t="s">
        <v>90</v>
      </c>
      <c r="G27" s="2" t="s">
        <v>165</v>
      </c>
      <c r="H27" s="2" t="s">
        <v>166</v>
      </c>
      <c r="I27" s="81">
        <v>48</v>
      </c>
      <c r="J27" s="98" t="s">
        <v>64</v>
      </c>
      <c r="K27" s="27" t="s">
        <v>119</v>
      </c>
      <c r="L27" s="113">
        <v>4</v>
      </c>
      <c r="M27" s="113">
        <v>9</v>
      </c>
      <c r="N27" s="113">
        <v>9</v>
      </c>
      <c r="O27" s="113">
        <v>8</v>
      </c>
      <c r="P27" s="109">
        <f t="shared" ref="P27" si="10">L27+M27+N27+O27</f>
        <v>30</v>
      </c>
      <c r="Q27" s="75" t="s">
        <v>55</v>
      </c>
      <c r="R27" s="16" t="s">
        <v>141</v>
      </c>
      <c r="S27" s="16" t="s">
        <v>132</v>
      </c>
      <c r="T27" s="36" t="s">
        <v>183</v>
      </c>
      <c r="U27" s="144" t="str">
        <f t="shared" si="0"/>
        <v>SI</v>
      </c>
      <c r="V27" s="133">
        <f t="shared" ref="V27" si="11">L27</f>
        <v>4</v>
      </c>
      <c r="W27" s="133">
        <v>0</v>
      </c>
      <c r="X27" s="138">
        <f t="shared" si="8"/>
        <v>0</v>
      </c>
      <c r="Y27" s="133" t="s">
        <v>240</v>
      </c>
      <c r="Z27" s="133" t="s">
        <v>208</v>
      </c>
      <c r="AA27" s="145">
        <f t="shared" ref="AA27" si="12">M27</f>
        <v>9</v>
      </c>
      <c r="AB27" s="152"/>
      <c r="AC27" s="152"/>
      <c r="AD27" s="152"/>
      <c r="AE27" s="153"/>
      <c r="AF27" s="125">
        <f t="shared" ref="AF27" si="13">N27</f>
        <v>9</v>
      </c>
      <c r="AG27" s="152"/>
      <c r="AH27" s="152"/>
      <c r="AI27" s="152"/>
      <c r="AJ27" s="153"/>
      <c r="AK27" s="35">
        <f t="shared" ref="AK27" si="14">O27</f>
        <v>8</v>
      </c>
      <c r="AL27" s="158"/>
      <c r="AM27" s="158"/>
      <c r="AN27" s="158"/>
      <c r="AO27" s="159"/>
      <c r="AP27" s="35" t="str">
        <f t="shared" ref="AP27" si="15">G27</f>
        <v>Acciones de control a las actuaciones de IVC control en materia de  integridad del espacio publico.</v>
      </c>
      <c r="AQ27" s="16">
        <f t="shared" ref="AQ27" si="16">V27+AA27+AF27+AK27</f>
        <v>30</v>
      </c>
      <c r="AR27" s="158">
        <f t="shared" ref="AR27" si="17">W27+AB27+AG27+AL27</f>
        <v>0</v>
      </c>
      <c r="AS27" s="158"/>
      <c r="AT27" s="159"/>
      <c r="AU27" s="114" t="s">
        <v>223</v>
      </c>
    </row>
    <row r="28" spans="1:47" ht="90" x14ac:dyDescent="0.25">
      <c r="A28" s="58">
        <v>1</v>
      </c>
      <c r="B28" s="16" t="s">
        <v>109</v>
      </c>
      <c r="C28" s="59" t="s">
        <v>89</v>
      </c>
      <c r="D28" s="49" t="s">
        <v>193</v>
      </c>
      <c r="E28" s="164">
        <v>4.444E-2</v>
      </c>
      <c r="F28" s="15" t="s">
        <v>90</v>
      </c>
      <c r="G28" s="2" t="s">
        <v>167</v>
      </c>
      <c r="H28" s="2" t="s">
        <v>168</v>
      </c>
      <c r="I28" s="81">
        <v>54</v>
      </c>
      <c r="J28" s="98" t="s">
        <v>64</v>
      </c>
      <c r="K28" s="27" t="s">
        <v>119</v>
      </c>
      <c r="L28" s="113">
        <v>5</v>
      </c>
      <c r="M28" s="113">
        <v>12</v>
      </c>
      <c r="N28" s="113">
        <v>12</v>
      </c>
      <c r="O28" s="113">
        <v>11</v>
      </c>
      <c r="P28" s="109">
        <f t="shared" si="9"/>
        <v>40</v>
      </c>
      <c r="Q28" s="75" t="s">
        <v>55</v>
      </c>
      <c r="R28" s="16" t="s">
        <v>141</v>
      </c>
      <c r="S28" s="16" t="s">
        <v>132</v>
      </c>
      <c r="T28" s="36" t="s">
        <v>183</v>
      </c>
      <c r="U28" s="144" t="str">
        <f t="shared" si="0"/>
        <v>SI</v>
      </c>
      <c r="V28" s="133">
        <f t="shared" si="7"/>
        <v>5</v>
      </c>
      <c r="W28" s="133">
        <v>0</v>
      </c>
      <c r="X28" s="138">
        <f t="shared" si="8"/>
        <v>0</v>
      </c>
      <c r="Y28" s="133" t="s">
        <v>241</v>
      </c>
      <c r="Z28" s="133" t="s">
        <v>208</v>
      </c>
      <c r="AA28" s="145">
        <f t="shared" si="1"/>
        <v>12</v>
      </c>
      <c r="AB28" s="152"/>
      <c r="AC28" s="152"/>
      <c r="AD28" s="152"/>
      <c r="AE28" s="153"/>
      <c r="AF28" s="125">
        <f t="shared" si="2"/>
        <v>12</v>
      </c>
      <c r="AG28" s="152"/>
      <c r="AH28" s="152"/>
      <c r="AI28" s="152"/>
      <c r="AJ28" s="153"/>
      <c r="AK28" s="35">
        <f t="shared" si="3"/>
        <v>11</v>
      </c>
      <c r="AL28" s="158"/>
      <c r="AM28" s="158"/>
      <c r="AN28" s="158"/>
      <c r="AO28" s="159"/>
      <c r="AP28" s="35" t="str">
        <f t="shared" si="4"/>
        <v>Acciones de control  en materia de obras y urbanismo</v>
      </c>
      <c r="AQ28" s="16">
        <f t="shared" si="5"/>
        <v>40</v>
      </c>
      <c r="AR28" s="158">
        <f t="shared" si="6"/>
        <v>0</v>
      </c>
      <c r="AS28" s="158"/>
      <c r="AT28" s="159"/>
      <c r="AU28" s="114" t="s">
        <v>224</v>
      </c>
    </row>
    <row r="29" spans="1:47" ht="90" x14ac:dyDescent="0.25">
      <c r="A29" s="58">
        <v>1</v>
      </c>
      <c r="B29" s="16" t="s">
        <v>109</v>
      </c>
      <c r="C29" s="59" t="s">
        <v>89</v>
      </c>
      <c r="D29" s="48" t="s">
        <v>250</v>
      </c>
      <c r="E29" s="164">
        <v>4.444E-2</v>
      </c>
      <c r="F29" s="15" t="s">
        <v>90</v>
      </c>
      <c r="G29" s="2" t="s">
        <v>159</v>
      </c>
      <c r="H29" s="2" t="s">
        <v>104</v>
      </c>
      <c r="I29" s="81">
        <v>33.511000000000003</v>
      </c>
      <c r="J29" s="98" t="s">
        <v>64</v>
      </c>
      <c r="K29" s="27" t="s">
        <v>121</v>
      </c>
      <c r="L29" s="106">
        <v>0</v>
      </c>
      <c r="M29" s="106">
        <v>0.15</v>
      </c>
      <c r="N29" s="106">
        <v>0.13</v>
      </c>
      <c r="O29" s="106">
        <v>0.12</v>
      </c>
      <c r="P29" s="107">
        <v>0.4</v>
      </c>
      <c r="Q29" s="75" t="s">
        <v>55</v>
      </c>
      <c r="R29" s="16" t="s">
        <v>129</v>
      </c>
      <c r="S29" s="16" t="s">
        <v>132</v>
      </c>
      <c r="T29" s="16" t="s">
        <v>129</v>
      </c>
      <c r="U29" s="144" t="str">
        <f t="shared" si="0"/>
        <v>SI</v>
      </c>
      <c r="V29" s="142" t="s">
        <v>236</v>
      </c>
      <c r="W29" s="142" t="s">
        <v>236</v>
      </c>
      <c r="X29" s="143" t="s">
        <v>236</v>
      </c>
      <c r="Y29" s="142" t="s">
        <v>236</v>
      </c>
      <c r="Z29" s="142" t="s">
        <v>236</v>
      </c>
      <c r="AA29" s="145">
        <f t="shared" si="1"/>
        <v>0.15</v>
      </c>
      <c r="AB29" s="152"/>
      <c r="AC29" s="152"/>
      <c r="AD29" s="152"/>
      <c r="AE29" s="153"/>
      <c r="AF29" s="125">
        <f t="shared" si="2"/>
        <v>0.13</v>
      </c>
      <c r="AG29" s="152"/>
      <c r="AH29" s="152"/>
      <c r="AI29" s="152"/>
      <c r="AJ29" s="153"/>
      <c r="AK29" s="35">
        <f t="shared" si="3"/>
        <v>0.12</v>
      </c>
      <c r="AL29" s="158"/>
      <c r="AM29" s="158"/>
      <c r="AN29" s="158"/>
      <c r="AO29" s="159"/>
      <c r="AP29" s="35" t="str">
        <f t="shared" si="4"/>
        <v xml:space="preserve">Porcentaje de expedientes de policía con impulso procesal </v>
      </c>
      <c r="AQ29" s="16" t="e">
        <f t="shared" si="5"/>
        <v>#VALUE!</v>
      </c>
      <c r="AR29" s="158" t="e">
        <f t="shared" si="6"/>
        <v>#VALUE!</v>
      </c>
      <c r="AS29" s="158"/>
      <c r="AT29" s="159"/>
      <c r="AU29" s="114" t="s">
        <v>225</v>
      </c>
    </row>
    <row r="30" spans="1:47" ht="90" x14ac:dyDescent="0.25">
      <c r="A30" s="58">
        <v>1</v>
      </c>
      <c r="B30" s="16" t="s">
        <v>109</v>
      </c>
      <c r="C30" s="59" t="s">
        <v>89</v>
      </c>
      <c r="D30" s="48" t="s">
        <v>142</v>
      </c>
      <c r="E30" s="164">
        <v>4.444E-2</v>
      </c>
      <c r="F30" s="15" t="s">
        <v>90</v>
      </c>
      <c r="G30" s="2" t="s">
        <v>160</v>
      </c>
      <c r="H30" s="2" t="s">
        <v>105</v>
      </c>
      <c r="I30" s="81">
        <v>33.511000000000003</v>
      </c>
      <c r="J30" s="98" t="s">
        <v>64</v>
      </c>
      <c r="K30" s="27" t="s">
        <v>122</v>
      </c>
      <c r="L30" s="106">
        <v>0.05</v>
      </c>
      <c r="M30" s="106">
        <v>0.05</v>
      </c>
      <c r="N30" s="106">
        <v>0.05</v>
      </c>
      <c r="O30" s="106">
        <v>0.05</v>
      </c>
      <c r="P30" s="107">
        <v>0.2</v>
      </c>
      <c r="Q30" s="75" t="s">
        <v>55</v>
      </c>
      <c r="R30" s="16" t="s">
        <v>129</v>
      </c>
      <c r="S30" s="16" t="s">
        <v>132</v>
      </c>
      <c r="T30" s="16" t="s">
        <v>129</v>
      </c>
      <c r="U30" s="144" t="str">
        <f t="shared" si="0"/>
        <v>SI</v>
      </c>
      <c r="V30" s="142">
        <f t="shared" si="7"/>
        <v>0.05</v>
      </c>
      <c r="W30" s="142">
        <v>0</v>
      </c>
      <c r="X30" s="143">
        <v>0</v>
      </c>
      <c r="Y30" s="142" t="s">
        <v>246</v>
      </c>
      <c r="Z30" s="142" t="s">
        <v>242</v>
      </c>
      <c r="AA30" s="145">
        <f t="shared" si="1"/>
        <v>0.05</v>
      </c>
      <c r="AB30" s="152"/>
      <c r="AC30" s="152"/>
      <c r="AD30" s="152"/>
      <c r="AE30" s="153"/>
      <c r="AF30" s="125">
        <f t="shared" si="2"/>
        <v>0.05</v>
      </c>
      <c r="AG30" s="152"/>
      <c r="AH30" s="152"/>
      <c r="AI30" s="152"/>
      <c r="AJ30" s="153"/>
      <c r="AK30" s="35">
        <f t="shared" si="3"/>
        <v>0.05</v>
      </c>
      <c r="AL30" s="158"/>
      <c r="AM30" s="158"/>
      <c r="AN30" s="158"/>
      <c r="AO30" s="159"/>
      <c r="AP30" s="35" t="str">
        <f t="shared" si="4"/>
        <v>Porcentaje de expedientes de policía con fallo de fondo</v>
      </c>
      <c r="AQ30" s="16">
        <f t="shared" si="5"/>
        <v>0.2</v>
      </c>
      <c r="AR30" s="158">
        <f t="shared" si="6"/>
        <v>0</v>
      </c>
      <c r="AS30" s="158"/>
      <c r="AT30" s="159"/>
      <c r="AU30" s="114" t="s">
        <v>226</v>
      </c>
    </row>
    <row r="31" spans="1:47" ht="90" x14ac:dyDescent="0.25">
      <c r="A31" s="58">
        <v>1</v>
      </c>
      <c r="B31" s="16" t="s">
        <v>109</v>
      </c>
      <c r="C31" s="59" t="s">
        <v>89</v>
      </c>
      <c r="D31" s="48" t="s">
        <v>185</v>
      </c>
      <c r="E31" s="164">
        <v>4.444E-2</v>
      </c>
      <c r="F31" s="15" t="s">
        <v>90</v>
      </c>
      <c r="G31" s="2" t="s">
        <v>123</v>
      </c>
      <c r="H31" s="1" t="s">
        <v>106</v>
      </c>
      <c r="I31" s="81">
        <v>417</v>
      </c>
      <c r="J31" s="98" t="s">
        <v>64</v>
      </c>
      <c r="K31" s="27" t="s">
        <v>123</v>
      </c>
      <c r="L31" s="104">
        <v>4</v>
      </c>
      <c r="M31" s="104">
        <v>6</v>
      </c>
      <c r="N31" s="104">
        <v>6</v>
      </c>
      <c r="O31" s="104">
        <v>4</v>
      </c>
      <c r="P31" s="109">
        <f t="shared" si="9"/>
        <v>20</v>
      </c>
      <c r="Q31" s="75" t="s">
        <v>55</v>
      </c>
      <c r="R31" s="16" t="s">
        <v>129</v>
      </c>
      <c r="S31" s="16" t="s">
        <v>132</v>
      </c>
      <c r="T31" s="16" t="s">
        <v>129</v>
      </c>
      <c r="U31" s="144" t="str">
        <f t="shared" si="0"/>
        <v>SI</v>
      </c>
      <c r="V31" s="133">
        <f t="shared" si="7"/>
        <v>4</v>
      </c>
      <c r="W31" s="133">
        <v>16</v>
      </c>
      <c r="X31" s="139">
        <v>1</v>
      </c>
      <c r="Y31" s="133" t="s">
        <v>243</v>
      </c>
      <c r="Z31" s="134" t="s">
        <v>206</v>
      </c>
      <c r="AA31" s="145">
        <f t="shared" si="1"/>
        <v>6</v>
      </c>
      <c r="AB31" s="152"/>
      <c r="AC31" s="152"/>
      <c r="AD31" s="152"/>
      <c r="AE31" s="153"/>
      <c r="AF31" s="125">
        <f t="shared" si="2"/>
        <v>6</v>
      </c>
      <c r="AG31" s="152"/>
      <c r="AH31" s="152"/>
      <c r="AI31" s="152"/>
      <c r="AJ31" s="153"/>
      <c r="AK31" s="35">
        <f t="shared" si="3"/>
        <v>4</v>
      </c>
      <c r="AL31" s="158"/>
      <c r="AM31" s="158"/>
      <c r="AN31" s="158"/>
      <c r="AO31" s="159"/>
      <c r="AP31" s="35" t="str">
        <f t="shared" si="4"/>
        <v>Actuaciones administrativas terminadas</v>
      </c>
      <c r="AQ31" s="16">
        <f t="shared" si="5"/>
        <v>20</v>
      </c>
      <c r="AR31" s="158">
        <f t="shared" si="6"/>
        <v>16</v>
      </c>
      <c r="AS31" s="158"/>
      <c r="AT31" s="159"/>
      <c r="AU31" s="114" t="s">
        <v>227</v>
      </c>
    </row>
    <row r="32" spans="1:47" ht="90" x14ac:dyDescent="0.25">
      <c r="A32" s="58">
        <v>1</v>
      </c>
      <c r="B32" s="16" t="s">
        <v>109</v>
      </c>
      <c r="C32" s="59" t="s">
        <v>89</v>
      </c>
      <c r="D32" s="50" t="s">
        <v>251</v>
      </c>
      <c r="E32" s="164">
        <v>4.444E-2</v>
      </c>
      <c r="F32" s="23" t="s">
        <v>90</v>
      </c>
      <c r="G32" s="2" t="s">
        <v>186</v>
      </c>
      <c r="H32" s="24" t="s">
        <v>187</v>
      </c>
      <c r="I32" s="85" t="s">
        <v>136</v>
      </c>
      <c r="J32" s="99" t="s">
        <v>64</v>
      </c>
      <c r="K32" s="27" t="s">
        <v>188</v>
      </c>
      <c r="L32" s="110">
        <v>0</v>
      </c>
      <c r="M32" s="110">
        <v>0</v>
      </c>
      <c r="N32" s="110">
        <v>4</v>
      </c>
      <c r="O32" s="110">
        <v>14</v>
      </c>
      <c r="P32" s="111">
        <f t="shared" si="9"/>
        <v>18</v>
      </c>
      <c r="Q32" s="75" t="s">
        <v>55</v>
      </c>
      <c r="R32" s="16" t="s">
        <v>129</v>
      </c>
      <c r="S32" s="16" t="s">
        <v>132</v>
      </c>
      <c r="T32" s="16" t="s">
        <v>129</v>
      </c>
      <c r="U32" s="144" t="str">
        <f t="shared" si="0"/>
        <v>SI</v>
      </c>
      <c r="V32" s="133" t="s">
        <v>235</v>
      </c>
      <c r="W32" s="133" t="s">
        <v>235</v>
      </c>
      <c r="X32" s="146" t="s">
        <v>235</v>
      </c>
      <c r="Y32" s="133" t="s">
        <v>235</v>
      </c>
      <c r="Z32" s="133" t="s">
        <v>235</v>
      </c>
      <c r="AA32" s="145">
        <f t="shared" si="1"/>
        <v>0</v>
      </c>
      <c r="AB32" s="152"/>
      <c r="AC32" s="152"/>
      <c r="AD32" s="152"/>
      <c r="AE32" s="153"/>
      <c r="AF32" s="125">
        <f t="shared" si="2"/>
        <v>4</v>
      </c>
      <c r="AG32" s="152"/>
      <c r="AH32" s="152"/>
      <c r="AI32" s="152"/>
      <c r="AJ32" s="153"/>
      <c r="AK32" s="35">
        <f t="shared" si="3"/>
        <v>14</v>
      </c>
      <c r="AL32" s="158"/>
      <c r="AM32" s="158"/>
      <c r="AN32" s="158"/>
      <c r="AO32" s="159"/>
      <c r="AP32" s="35" t="str">
        <f t="shared" si="4"/>
        <v>Actuaciones administrativas terminadas en primera instancia</v>
      </c>
      <c r="AQ32" s="16" t="e">
        <f t="shared" si="5"/>
        <v>#VALUE!</v>
      </c>
      <c r="AR32" s="158" t="e">
        <f t="shared" si="6"/>
        <v>#VALUE!</v>
      </c>
      <c r="AS32" s="158"/>
      <c r="AT32" s="159"/>
      <c r="AU32" s="114" t="s">
        <v>228</v>
      </c>
    </row>
    <row r="33" spans="1:47" ht="24" customHeight="1" x14ac:dyDescent="0.25">
      <c r="A33" s="60"/>
      <c r="B33" s="61"/>
      <c r="C33" s="62"/>
      <c r="D33" s="51" t="s">
        <v>86</v>
      </c>
      <c r="E33" s="25">
        <f>SUM(E15:E32)</f>
        <v>0.79992000000000008</v>
      </c>
      <c r="F33" s="20"/>
      <c r="G33" s="20"/>
      <c r="H33" s="20"/>
      <c r="I33" s="81"/>
      <c r="J33" s="81"/>
      <c r="K33" s="30"/>
      <c r="L33" s="20"/>
      <c r="M33" s="20"/>
      <c r="N33" s="20"/>
      <c r="O33" s="20"/>
      <c r="P33" s="46"/>
      <c r="Q33" s="67"/>
      <c r="R33" s="30"/>
      <c r="S33" s="30"/>
      <c r="T33" s="42"/>
      <c r="U33" s="43"/>
      <c r="V33" s="135"/>
      <c r="W33" s="89"/>
      <c r="X33" s="140"/>
      <c r="Y33" s="89"/>
      <c r="Z33" s="128"/>
      <c r="AA33" s="135"/>
      <c r="AB33" s="154"/>
      <c r="AC33" s="154"/>
      <c r="AD33" s="154"/>
      <c r="AE33" s="155"/>
      <c r="AF33" s="125">
        <f t="shared" si="2"/>
        <v>0</v>
      </c>
      <c r="AG33" s="154"/>
      <c r="AH33" s="154"/>
      <c r="AI33" s="154"/>
      <c r="AJ33" s="155"/>
      <c r="AK33" s="35">
        <f t="shared" si="3"/>
        <v>0</v>
      </c>
      <c r="AL33" s="160"/>
      <c r="AM33" s="160"/>
      <c r="AN33" s="160"/>
      <c r="AO33" s="161"/>
      <c r="AP33" s="37">
        <f t="shared" si="4"/>
        <v>0</v>
      </c>
      <c r="AQ33" s="16" t="e">
        <f>SUM(AQ15:AQ32)</f>
        <v>#VALUE!</v>
      </c>
      <c r="AR33" s="158" t="e">
        <f>SUM(AR15:AR32)</f>
        <v>#VALUE!</v>
      </c>
      <c r="AS33" s="158"/>
      <c r="AT33" s="159"/>
    </row>
    <row r="34" spans="1:47" ht="126" x14ac:dyDescent="0.25">
      <c r="A34" s="63"/>
      <c r="B34" s="4" t="s">
        <v>47</v>
      </c>
      <c r="C34" s="64" t="s">
        <v>48</v>
      </c>
      <c r="D34" s="3" t="s">
        <v>49</v>
      </c>
      <c r="E34" s="13">
        <v>0.04</v>
      </c>
      <c r="F34" s="4" t="s">
        <v>50</v>
      </c>
      <c r="G34" s="4" t="s">
        <v>51</v>
      </c>
      <c r="H34" s="4" t="s">
        <v>52</v>
      </c>
      <c r="I34" s="5">
        <v>0</v>
      </c>
      <c r="J34" s="5" t="s">
        <v>53</v>
      </c>
      <c r="K34" s="4" t="s">
        <v>54</v>
      </c>
      <c r="L34" s="14"/>
      <c r="M34" s="14">
        <v>0.7</v>
      </c>
      <c r="N34" s="14"/>
      <c r="O34" s="14">
        <v>0.7</v>
      </c>
      <c r="P34" s="52">
        <v>0.7</v>
      </c>
      <c r="Q34" s="3" t="s">
        <v>55</v>
      </c>
      <c r="R34" s="5" t="s">
        <v>56</v>
      </c>
      <c r="S34" s="5" t="s">
        <v>57</v>
      </c>
      <c r="T34" s="68" t="s">
        <v>58</v>
      </c>
      <c r="U34" s="144" t="s">
        <v>137</v>
      </c>
      <c r="V34" s="137" t="s">
        <v>235</v>
      </c>
      <c r="W34" s="137" t="s">
        <v>235</v>
      </c>
      <c r="X34" s="151" t="s">
        <v>235</v>
      </c>
      <c r="Y34" s="137" t="s">
        <v>235</v>
      </c>
      <c r="Z34" s="137" t="s">
        <v>235</v>
      </c>
      <c r="AA34" s="145">
        <f t="shared" si="1"/>
        <v>0.7</v>
      </c>
      <c r="AB34" s="152"/>
      <c r="AC34" s="152"/>
      <c r="AD34" s="152"/>
      <c r="AE34" s="153"/>
      <c r="AF34" s="125">
        <f t="shared" si="2"/>
        <v>0</v>
      </c>
      <c r="AG34" s="152"/>
      <c r="AH34" s="152"/>
      <c r="AI34" s="152"/>
      <c r="AJ34" s="153"/>
      <c r="AK34" s="35">
        <f t="shared" si="3"/>
        <v>0.7</v>
      </c>
      <c r="AL34" s="158"/>
      <c r="AM34" s="158"/>
      <c r="AN34" s="158"/>
      <c r="AO34" s="159"/>
      <c r="AP34" s="35" t="str">
        <f t="shared" si="4"/>
        <v>Cumplimiento de criterios ambientales</v>
      </c>
      <c r="AQ34" s="16" t="e">
        <f t="shared" ref="AQ34:AQ39" si="18">V34+AA34+AF34+AK34</f>
        <v>#VALUE!</v>
      </c>
      <c r="AR34" s="158" t="e">
        <f t="shared" ref="AR34:AR39" si="19">W34+AB34+AG34+AL34</f>
        <v>#VALUE!</v>
      </c>
      <c r="AS34" s="158"/>
      <c r="AT34" s="159"/>
      <c r="AU34" s="114" t="s">
        <v>229</v>
      </c>
    </row>
    <row r="35" spans="1:47" ht="126" x14ac:dyDescent="0.25">
      <c r="A35" s="63"/>
      <c r="B35" s="4" t="s">
        <v>47</v>
      </c>
      <c r="C35" s="64" t="s">
        <v>48</v>
      </c>
      <c r="D35" s="3" t="s">
        <v>143</v>
      </c>
      <c r="E35" s="13">
        <v>0.04</v>
      </c>
      <c r="F35" s="4" t="s">
        <v>50</v>
      </c>
      <c r="G35" s="4" t="s">
        <v>59</v>
      </c>
      <c r="H35" s="4" t="s">
        <v>144</v>
      </c>
      <c r="I35" s="5">
        <v>0</v>
      </c>
      <c r="J35" s="5" t="s">
        <v>53</v>
      </c>
      <c r="K35" s="4" t="s">
        <v>60</v>
      </c>
      <c r="L35" s="165"/>
      <c r="M35" s="136">
        <v>1</v>
      </c>
      <c r="N35" s="136">
        <v>1</v>
      </c>
      <c r="O35" s="136">
        <v>1</v>
      </c>
      <c r="P35" s="166">
        <v>1</v>
      </c>
      <c r="Q35" s="3" t="s">
        <v>55</v>
      </c>
      <c r="R35" s="5" t="s">
        <v>145</v>
      </c>
      <c r="S35" s="5" t="s">
        <v>146</v>
      </c>
      <c r="T35" s="68" t="s">
        <v>61</v>
      </c>
      <c r="U35" s="144" t="s">
        <v>137</v>
      </c>
      <c r="V35" s="137" t="s">
        <v>235</v>
      </c>
      <c r="W35" s="137" t="s">
        <v>235</v>
      </c>
      <c r="X35" s="151" t="s">
        <v>235</v>
      </c>
      <c r="Y35" s="137" t="s">
        <v>235</v>
      </c>
      <c r="Z35" s="137" t="s">
        <v>235</v>
      </c>
      <c r="AA35" s="145">
        <f t="shared" si="1"/>
        <v>1</v>
      </c>
      <c r="AB35" s="152"/>
      <c r="AC35" s="152"/>
      <c r="AD35" s="152"/>
      <c r="AE35" s="153"/>
      <c r="AF35" s="125">
        <f t="shared" si="2"/>
        <v>1</v>
      </c>
      <c r="AG35" s="152"/>
      <c r="AH35" s="152"/>
      <c r="AI35" s="152"/>
      <c r="AJ35" s="153"/>
      <c r="AK35" s="35">
        <f t="shared" si="3"/>
        <v>1</v>
      </c>
      <c r="AL35" s="158"/>
      <c r="AM35" s="158"/>
      <c r="AN35" s="158"/>
      <c r="AO35" s="159"/>
      <c r="AP35" s="35" t="str">
        <f t="shared" si="4"/>
        <v>Nivel de participación en actividades de gestión documental</v>
      </c>
      <c r="AQ35" s="16" t="e">
        <f t="shared" si="18"/>
        <v>#VALUE!</v>
      </c>
      <c r="AR35" s="158" t="e">
        <f t="shared" si="19"/>
        <v>#VALUE!</v>
      </c>
      <c r="AS35" s="158"/>
      <c r="AT35" s="159"/>
      <c r="AU35" s="114" t="s">
        <v>230</v>
      </c>
    </row>
    <row r="36" spans="1:47" ht="126" x14ac:dyDescent="0.25">
      <c r="A36" s="63"/>
      <c r="B36" s="4" t="s">
        <v>47</v>
      </c>
      <c r="C36" s="64" t="s">
        <v>48</v>
      </c>
      <c r="D36" s="3" t="s">
        <v>147</v>
      </c>
      <c r="E36" s="13">
        <v>0.03</v>
      </c>
      <c r="F36" s="4" t="s">
        <v>50</v>
      </c>
      <c r="G36" s="4" t="s">
        <v>62</v>
      </c>
      <c r="H36" s="4" t="s">
        <v>63</v>
      </c>
      <c r="I36" s="5">
        <v>0</v>
      </c>
      <c r="J36" s="5" t="s">
        <v>64</v>
      </c>
      <c r="K36" s="4" t="s">
        <v>65</v>
      </c>
      <c r="L36" s="165"/>
      <c r="M36" s="167"/>
      <c r="N36" s="168">
        <v>0.5</v>
      </c>
      <c r="O36" s="168">
        <v>0.5</v>
      </c>
      <c r="P36" s="169">
        <v>1</v>
      </c>
      <c r="Q36" s="3" t="s">
        <v>55</v>
      </c>
      <c r="R36" s="5" t="s">
        <v>66</v>
      </c>
      <c r="S36" s="5" t="s">
        <v>57</v>
      </c>
      <c r="T36" s="68" t="s">
        <v>67</v>
      </c>
      <c r="U36" s="144" t="s">
        <v>137</v>
      </c>
      <c r="V36" s="137" t="s">
        <v>235</v>
      </c>
      <c r="W36" s="137" t="s">
        <v>235</v>
      </c>
      <c r="X36" s="151" t="s">
        <v>235</v>
      </c>
      <c r="Y36" s="137" t="s">
        <v>235</v>
      </c>
      <c r="Z36" s="137" t="s">
        <v>235</v>
      </c>
      <c r="AA36" s="145">
        <f>O36</f>
        <v>0.5</v>
      </c>
      <c r="AB36" s="152"/>
      <c r="AC36" s="152"/>
      <c r="AD36" s="152"/>
      <c r="AE36" s="153"/>
      <c r="AF36" s="125">
        <f t="shared" si="2"/>
        <v>0.5</v>
      </c>
      <c r="AG36" s="152"/>
      <c r="AH36" s="152"/>
      <c r="AI36" s="152"/>
      <c r="AJ36" s="153"/>
      <c r="AK36" s="35" t="e">
        <f>#REF!</f>
        <v>#REF!</v>
      </c>
      <c r="AL36" s="158"/>
      <c r="AM36" s="158"/>
      <c r="AN36" s="158"/>
      <c r="AO36" s="159"/>
      <c r="AP36" s="35" t="str">
        <f t="shared" si="4"/>
        <v>Caracterización de levantada</v>
      </c>
      <c r="AQ36" s="16" t="e">
        <f t="shared" si="18"/>
        <v>#VALUE!</v>
      </c>
      <c r="AR36" s="158" t="e">
        <f t="shared" si="19"/>
        <v>#VALUE!</v>
      </c>
      <c r="AS36" s="158"/>
      <c r="AT36" s="159"/>
      <c r="AU36" s="114" t="s">
        <v>231</v>
      </c>
    </row>
    <row r="37" spans="1:47" ht="126" x14ac:dyDescent="0.25">
      <c r="A37" s="63"/>
      <c r="B37" s="4" t="s">
        <v>47</v>
      </c>
      <c r="C37" s="64" t="s">
        <v>48</v>
      </c>
      <c r="D37" s="3" t="s">
        <v>148</v>
      </c>
      <c r="E37" s="13">
        <v>0.03</v>
      </c>
      <c r="F37" s="4" t="s">
        <v>50</v>
      </c>
      <c r="G37" s="4" t="s">
        <v>68</v>
      </c>
      <c r="H37" s="4" t="s">
        <v>69</v>
      </c>
      <c r="I37" s="5">
        <v>2</v>
      </c>
      <c r="J37" s="5" t="s">
        <v>64</v>
      </c>
      <c r="K37" s="4" t="s">
        <v>70</v>
      </c>
      <c r="L37" s="165"/>
      <c r="M37" s="165"/>
      <c r="N37" s="165">
        <v>1</v>
      </c>
      <c r="O37" s="165"/>
      <c r="P37" s="166"/>
      <c r="Q37" s="3" t="s">
        <v>55</v>
      </c>
      <c r="R37" s="5" t="s">
        <v>71</v>
      </c>
      <c r="S37" s="5" t="s">
        <v>57</v>
      </c>
      <c r="T37" s="68" t="s">
        <v>72</v>
      </c>
      <c r="U37" s="144" t="s">
        <v>137</v>
      </c>
      <c r="V37" s="137" t="s">
        <v>235</v>
      </c>
      <c r="W37" s="137" t="s">
        <v>235</v>
      </c>
      <c r="X37" s="151" t="s">
        <v>235</v>
      </c>
      <c r="Y37" s="137" t="s">
        <v>235</v>
      </c>
      <c r="Z37" s="137" t="s">
        <v>235</v>
      </c>
      <c r="AA37" s="145">
        <f t="shared" si="1"/>
        <v>0</v>
      </c>
      <c r="AB37" s="152"/>
      <c r="AC37" s="152"/>
      <c r="AD37" s="152"/>
      <c r="AE37" s="153"/>
      <c r="AF37" s="125">
        <f t="shared" si="2"/>
        <v>1</v>
      </c>
      <c r="AG37" s="152"/>
      <c r="AH37" s="152"/>
      <c r="AI37" s="152"/>
      <c r="AJ37" s="153"/>
      <c r="AK37" s="35">
        <f t="shared" si="3"/>
        <v>0</v>
      </c>
      <c r="AL37" s="158"/>
      <c r="AM37" s="158"/>
      <c r="AN37" s="158"/>
      <c r="AO37" s="159"/>
      <c r="AP37" s="35" t="str">
        <f t="shared" si="4"/>
        <v>Registro de buena práctica/idea innovadora</v>
      </c>
      <c r="AQ37" s="16" t="e">
        <f t="shared" si="18"/>
        <v>#VALUE!</v>
      </c>
      <c r="AR37" s="158" t="e">
        <f t="shared" si="19"/>
        <v>#VALUE!</v>
      </c>
      <c r="AS37" s="158"/>
      <c r="AT37" s="159"/>
      <c r="AU37" s="114" t="s">
        <v>232</v>
      </c>
    </row>
    <row r="38" spans="1:47" ht="126" x14ac:dyDescent="0.25">
      <c r="A38" s="63"/>
      <c r="B38" s="4" t="s">
        <v>47</v>
      </c>
      <c r="C38" s="64" t="s">
        <v>48</v>
      </c>
      <c r="D38" s="53" t="s">
        <v>73</v>
      </c>
      <c r="E38" s="13">
        <v>0.03</v>
      </c>
      <c r="F38" s="7" t="s">
        <v>50</v>
      </c>
      <c r="G38" s="7" t="s">
        <v>74</v>
      </c>
      <c r="H38" s="7" t="s">
        <v>75</v>
      </c>
      <c r="I38" s="86">
        <v>1</v>
      </c>
      <c r="J38" s="100" t="s">
        <v>53</v>
      </c>
      <c r="K38" s="7" t="s">
        <v>76</v>
      </c>
      <c r="L38" s="8">
        <v>1</v>
      </c>
      <c r="M38" s="8">
        <v>1</v>
      </c>
      <c r="N38" s="8">
        <v>1</v>
      </c>
      <c r="O38" s="8">
        <v>1</v>
      </c>
      <c r="P38" s="54">
        <v>1</v>
      </c>
      <c r="Q38" s="3" t="s">
        <v>55</v>
      </c>
      <c r="R38" s="4" t="s">
        <v>77</v>
      </c>
      <c r="S38" s="7" t="s">
        <v>57</v>
      </c>
      <c r="T38" s="64" t="s">
        <v>78</v>
      </c>
      <c r="U38" s="144" t="s">
        <v>137</v>
      </c>
      <c r="V38" s="136">
        <f t="shared" si="7"/>
        <v>1</v>
      </c>
      <c r="W38" s="136">
        <v>1</v>
      </c>
      <c r="X38" s="141">
        <f t="shared" si="8"/>
        <v>1</v>
      </c>
      <c r="Y38" s="137" t="s">
        <v>244</v>
      </c>
      <c r="Z38" s="137" t="s">
        <v>209</v>
      </c>
      <c r="AA38" s="145">
        <f t="shared" si="1"/>
        <v>1</v>
      </c>
      <c r="AB38" s="152"/>
      <c r="AC38" s="152"/>
      <c r="AD38" s="152"/>
      <c r="AE38" s="153"/>
      <c r="AF38" s="125">
        <f t="shared" si="2"/>
        <v>1</v>
      </c>
      <c r="AG38" s="152"/>
      <c r="AH38" s="152"/>
      <c r="AI38" s="152"/>
      <c r="AJ38" s="153"/>
      <c r="AK38" s="35">
        <f t="shared" si="3"/>
        <v>1</v>
      </c>
      <c r="AL38" s="158"/>
      <c r="AM38" s="158"/>
      <c r="AN38" s="158"/>
      <c r="AO38" s="159"/>
      <c r="AP38" s="35" t="str">
        <f t="shared" si="4"/>
        <v>Acciones correctivas documentadas y vigentes</v>
      </c>
      <c r="AQ38" s="16">
        <f t="shared" si="18"/>
        <v>4</v>
      </c>
      <c r="AR38" s="158">
        <f t="shared" si="19"/>
        <v>1</v>
      </c>
      <c r="AS38" s="158"/>
      <c r="AT38" s="159"/>
      <c r="AU38" s="114" t="s">
        <v>233</v>
      </c>
    </row>
    <row r="39" spans="1:47" ht="126.75" thickBot="1" x14ac:dyDescent="0.3">
      <c r="A39" s="65"/>
      <c r="B39" s="10" t="s">
        <v>47</v>
      </c>
      <c r="C39" s="66" t="s">
        <v>48</v>
      </c>
      <c r="D39" s="55" t="s">
        <v>79</v>
      </c>
      <c r="E39" s="56">
        <v>0.03</v>
      </c>
      <c r="F39" s="11" t="s">
        <v>50</v>
      </c>
      <c r="G39" s="11" t="s">
        <v>80</v>
      </c>
      <c r="H39" s="11" t="s">
        <v>81</v>
      </c>
      <c r="I39" s="87" t="s">
        <v>136</v>
      </c>
      <c r="J39" s="101" t="s">
        <v>53</v>
      </c>
      <c r="K39" s="11" t="s">
        <v>82</v>
      </c>
      <c r="L39" s="12">
        <v>0</v>
      </c>
      <c r="M39" s="12">
        <v>1</v>
      </c>
      <c r="N39" s="12">
        <v>1</v>
      </c>
      <c r="O39" s="12">
        <v>1</v>
      </c>
      <c r="P39" s="57">
        <v>1</v>
      </c>
      <c r="Q39" s="9" t="s">
        <v>55</v>
      </c>
      <c r="R39" s="10" t="s">
        <v>83</v>
      </c>
      <c r="S39" s="11" t="s">
        <v>84</v>
      </c>
      <c r="T39" s="66" t="s">
        <v>85</v>
      </c>
      <c r="U39" s="147" t="s">
        <v>137</v>
      </c>
      <c r="V39" s="136" t="s">
        <v>236</v>
      </c>
      <c r="W39" s="136" t="s">
        <v>236</v>
      </c>
      <c r="X39" s="141" t="s">
        <v>236</v>
      </c>
      <c r="Y39" s="136" t="s">
        <v>236</v>
      </c>
      <c r="Z39" s="136" t="s">
        <v>236</v>
      </c>
      <c r="AA39" s="148">
        <f t="shared" si="1"/>
        <v>1</v>
      </c>
      <c r="AB39" s="156"/>
      <c r="AC39" s="156"/>
      <c r="AD39" s="156"/>
      <c r="AE39" s="157"/>
      <c r="AF39" s="129">
        <f t="shared" si="2"/>
        <v>1</v>
      </c>
      <c r="AG39" s="156"/>
      <c r="AH39" s="156"/>
      <c r="AI39" s="156"/>
      <c r="AJ39" s="157"/>
      <c r="AK39" s="38">
        <f t="shared" si="3"/>
        <v>1</v>
      </c>
      <c r="AL39" s="162"/>
      <c r="AM39" s="162"/>
      <c r="AN39" s="162"/>
      <c r="AO39" s="163"/>
      <c r="AP39" s="38" t="str">
        <f t="shared" si="4"/>
        <v>Porcentaje de cumplimiento publicación de información</v>
      </c>
      <c r="AQ39" s="39" t="e">
        <f t="shared" si="18"/>
        <v>#VALUE!</v>
      </c>
      <c r="AR39" s="162" t="e">
        <f t="shared" si="19"/>
        <v>#VALUE!</v>
      </c>
      <c r="AS39" s="162"/>
      <c r="AT39" s="163"/>
      <c r="AU39" s="114" t="s">
        <v>234</v>
      </c>
    </row>
    <row r="40" spans="1:47" ht="45.75" thickBot="1" x14ac:dyDescent="0.3">
      <c r="D40" s="44" t="s">
        <v>42</v>
      </c>
      <c r="E40" s="45">
        <f>SUM(E34:E39)</f>
        <v>0.2</v>
      </c>
      <c r="W40" s="149" t="s">
        <v>245</v>
      </c>
      <c r="X40" s="150">
        <f>+AVERAGE(X15:X39)</f>
        <v>0.5714285714285714</v>
      </c>
      <c r="Y40" s="130"/>
      <c r="AB40" s="119" t="s">
        <v>174</v>
      </c>
      <c r="AC40" s="130" t="e">
        <f>+AVERAGE(AC15:AC39)</f>
        <v>#DIV/0!</v>
      </c>
      <c r="AF40" s="122" t="s">
        <v>175</v>
      </c>
      <c r="AG40" s="130" t="e">
        <f>+AVERAGE(AG15:AG39)</f>
        <v>#DIV/0!</v>
      </c>
      <c r="AK40" s="40" t="s">
        <v>176</v>
      </c>
      <c r="AL40" s="96" t="e">
        <f>+AVERAGE(AL15:AL39)</f>
        <v>#DIV/0!</v>
      </c>
      <c r="AQ40" s="32" t="str">
        <f>AP13</f>
        <v>EVALUACIÓN FINAL PLAN DE GESTION</v>
      </c>
      <c r="AR40" s="96" t="e">
        <f>+AVERAGE(AR15:AR39)</f>
        <v>#VALUE!</v>
      </c>
    </row>
    <row r="41" spans="1:47" ht="24.75" customHeight="1" x14ac:dyDescent="0.25">
      <c r="D41" s="22" t="s">
        <v>41</v>
      </c>
      <c r="E41" s="21">
        <f>E40+E33</f>
        <v>0.99992000000000014</v>
      </c>
      <c r="W41" s="130"/>
      <c r="X41" s="130"/>
      <c r="Y41" s="130"/>
    </row>
    <row r="42" spans="1:47" x14ac:dyDescent="0.25">
      <c r="W42" s="130"/>
      <c r="X42" s="130"/>
      <c r="Y42" s="130"/>
    </row>
    <row r="43" spans="1:47" x14ac:dyDescent="0.25">
      <c r="W43" s="130"/>
      <c r="X43" s="130"/>
      <c r="Y43" s="130"/>
    </row>
    <row r="44" spans="1:47" ht="15.75" thickBot="1" x14ac:dyDescent="0.3">
      <c r="Y44" s="114"/>
    </row>
    <row r="45" spans="1:47" ht="26.25" x14ac:dyDescent="0.25">
      <c r="H45" s="170" t="s">
        <v>178</v>
      </c>
      <c r="I45" s="171"/>
      <c r="J45" s="171"/>
      <c r="K45" s="171"/>
      <c r="L45" s="171"/>
      <c r="M45" s="171" t="s">
        <v>180</v>
      </c>
      <c r="N45" s="171"/>
      <c r="O45" s="171"/>
      <c r="P45" s="171"/>
      <c r="Q45" s="171"/>
      <c r="R45" s="174"/>
      <c r="Y45" s="114"/>
    </row>
    <row r="46" spans="1:47" ht="132.75" customHeight="1" thickBot="1" x14ac:dyDescent="0.3">
      <c r="H46" s="172" t="s">
        <v>179</v>
      </c>
      <c r="I46" s="173"/>
      <c r="J46" s="173"/>
      <c r="K46" s="173"/>
      <c r="L46" s="173"/>
      <c r="M46" s="173" t="s">
        <v>191</v>
      </c>
      <c r="N46" s="175"/>
      <c r="O46" s="175"/>
      <c r="P46" s="175"/>
      <c r="Q46" s="175"/>
      <c r="R46" s="176"/>
      <c r="Y46" s="114"/>
    </row>
    <row r="47" spans="1:47" x14ac:dyDescent="0.25">
      <c r="Y47" s="114"/>
    </row>
  </sheetData>
  <sheetProtection algorithmName="SHA-512" hashValue="OmFiU/RiQYrVdNbsgT32WS12B796lZ1AR068wmYvQFePybgj4dP97MtwkIGUnihGdd0MKdo3uqzbvVET8o0jMg==" saltValue="C2GNjINJ+g5W8aV7F+Ic0g==" spinCount="100000" sheet="1" objects="1" scenarios="1"/>
  <mergeCells count="31">
    <mergeCell ref="H10:J10"/>
    <mergeCell ref="H9:J9"/>
    <mergeCell ref="A1:K1"/>
    <mergeCell ref="A2:K2"/>
    <mergeCell ref="A3:K3"/>
    <mergeCell ref="A5:B8"/>
    <mergeCell ref="C5:D8"/>
    <mergeCell ref="F4:J4"/>
    <mergeCell ref="H5:J5"/>
    <mergeCell ref="H6:J6"/>
    <mergeCell ref="H7:J7"/>
    <mergeCell ref="H8:J8"/>
    <mergeCell ref="AK12:AO12"/>
    <mergeCell ref="AK13:AO13"/>
    <mergeCell ref="D12:P13"/>
    <mergeCell ref="AP12:AT12"/>
    <mergeCell ref="AP13:AT13"/>
    <mergeCell ref="V13:Z13"/>
    <mergeCell ref="V12:Z12"/>
    <mergeCell ref="AF12:AJ12"/>
    <mergeCell ref="AF13:AJ13"/>
    <mergeCell ref="A12:B13"/>
    <mergeCell ref="AA12:AE12"/>
    <mergeCell ref="AA13:AE13"/>
    <mergeCell ref="Q12:T13"/>
    <mergeCell ref="U12:U14"/>
    <mergeCell ref="H45:L45"/>
    <mergeCell ref="H46:L46"/>
    <mergeCell ref="M45:R45"/>
    <mergeCell ref="M46:R46"/>
    <mergeCell ref="C12:C14"/>
  </mergeCells>
  <dataValidations count="3">
    <dataValidation type="list" allowBlank="1" showInputMessage="1" showErrorMessage="1" sqref="Q34:Q39" xr:uid="{00000000-0002-0000-0000-000000000000}">
      <formula1>INDICADOR</formula1>
    </dataValidation>
    <dataValidation type="list" allowBlank="1" showInputMessage="1" showErrorMessage="1" sqref="J38:J39" xr:uid="{00000000-0002-0000-0000-000001000000}">
      <formula1>PROGRAMACION</formula1>
    </dataValidation>
    <dataValidation type="list" allowBlank="1" showInputMessage="1" showErrorMessage="1" error="Escriba un texto " promptTitle="Cualquier contenido" sqref="F34:F37" xr:uid="{00000000-0002-0000-0000-000002000000}">
      <formula1>META2</formula1>
    </dataValidation>
  </dataValidation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3" ma:contentTypeDescription="Crear nuevo documento." ma:contentTypeScope="" ma:versionID="e2e22b6c5eaabac9adbefd5ef190b3a3">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acd4d6c81697b1595029b94e0ac1a92c"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CA096D6-8C7E-450C-9841-878C595A2699}">
  <ds:schemaRefs>
    <ds:schemaRef ds:uri="http://schemas.openxmlformats.org/package/2006/metadata/core-properties"/>
    <ds:schemaRef ds:uri="http://schemas.microsoft.com/office/2006/documentManagement/types"/>
    <ds:schemaRef ds:uri="http://schemas.microsoft.com/office/infopath/2007/PartnerControls"/>
    <ds:schemaRef ds:uri="4d1d2e24-7be0-47eb-a1db-99cc6d75caff"/>
    <ds:schemaRef ds:uri="d6eaa91c-3afb-4015-aba1-5ff992c1a5ca"/>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7E139FAF-7AFA-47A1-AE05-31E6FAE69308}">
  <ds:schemaRefs>
    <ds:schemaRef ds:uri="http://schemas.microsoft.com/sharepoint/v3/contenttype/forms"/>
  </ds:schemaRefs>
</ds:datastoreItem>
</file>

<file path=customXml/itemProps3.xml><?xml version="1.0" encoding="utf-8"?>
<ds:datastoreItem xmlns:ds="http://schemas.openxmlformats.org/officeDocument/2006/customXml" ds:itemID="{D65AE544-2525-4EAE-B10A-D424393D40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Patricia Casas Betancourt</dc:creator>
  <cp:lastModifiedBy>ANDRÉS MUÑOZ</cp:lastModifiedBy>
  <dcterms:created xsi:type="dcterms:W3CDTF">2020-02-04T13:35:35Z</dcterms:created>
  <dcterms:modified xsi:type="dcterms:W3CDTF">2020-06-25T16:57:08Z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