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2"/>
  <workbookPr defaultThemeVersion="166925"/>
  <mc:AlternateContent xmlns:mc="http://schemas.openxmlformats.org/markup-compatibility/2006">
    <mc:Choice Requires="x15">
      <x15ac:absPath xmlns:x15ac="http://schemas.microsoft.com/office/spreadsheetml/2010/11/ac" url="C:\Users\camig\Desktop\Alcaldia\"/>
    </mc:Choice>
  </mc:AlternateContent>
  <xr:revisionPtr revIDLastSave="0" documentId="8_{EA14F800-29D7-41DE-99A2-FEB708282572}" xr6:coauthVersionLast="46" xr6:coauthVersionMax="46" xr10:uidLastSave="{00000000-0000-0000-0000-000000000000}"/>
  <bookViews>
    <workbookView xWindow="-120" yWindow="-120" windowWidth="20730" windowHeight="11160" xr2:uid="{57008A7A-6D4D-4110-A416-EBEBE497D1FD}"/>
  </bookViews>
  <sheets>
    <sheet name="Hoja1"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1" l="1"/>
  <c r="AR33" i="1"/>
  <c r="AR34" i="1"/>
  <c r="AR24" i="1" l="1"/>
  <c r="AS46" i="1" l="1"/>
  <c r="AR46" i="1"/>
  <c r="AR45" i="1"/>
  <c r="AS45" i="1" s="1"/>
  <c r="AS44" i="1"/>
  <c r="AS42" i="1"/>
  <c r="AR42" i="1"/>
  <c r="AQ42" i="1"/>
  <c r="AS41" i="1"/>
  <c r="AM39" i="1"/>
  <c r="AM36" i="1"/>
  <c r="AS39" i="1"/>
  <c r="AS38" i="1"/>
  <c r="AR35" i="1"/>
  <c r="AQ32" i="1"/>
  <c r="AS32" i="1" s="1"/>
  <c r="AR32" i="1"/>
  <c r="AS31" i="1"/>
  <c r="AS30" i="1"/>
  <c r="AR30" i="1"/>
  <c r="AQ30" i="1"/>
  <c r="AS29" i="1"/>
  <c r="AR29" i="1"/>
  <c r="AQ29" i="1"/>
  <c r="AT28" i="1"/>
  <c r="AT27" i="1"/>
  <c r="AT26" i="1"/>
  <c r="AT25" i="1"/>
  <c r="AQ23" i="1"/>
  <c r="AR28" i="1" l="1"/>
  <c r="AR27" i="1"/>
  <c r="AR26" i="1"/>
  <c r="AR25" i="1"/>
  <c r="AS25" i="1" s="1"/>
  <c r="AQ25" i="1"/>
  <c r="AS24" i="1"/>
  <c r="AS23" i="1"/>
  <c r="AR21" i="1"/>
  <c r="AM46" i="1"/>
  <c r="AM45" i="1"/>
  <c r="AM42" i="1"/>
  <c r="AM41" i="1"/>
  <c r="AM33" i="1"/>
  <c r="AM32" i="1"/>
  <c r="AM31" i="1"/>
  <c r="AM30" i="1"/>
  <c r="AM29" i="1"/>
  <c r="AM25" i="1"/>
  <c r="AM24" i="1"/>
  <c r="AM47" i="1" s="1"/>
  <c r="AM23" i="1"/>
  <c r="AC46" i="1"/>
  <c r="AC45" i="1"/>
  <c r="X45" i="1"/>
  <c r="AH42" i="1"/>
  <c r="AC42" i="1"/>
  <c r="AH39" i="1"/>
  <c r="P39" i="1"/>
  <c r="AH38" i="1"/>
  <c r="AC38" i="1"/>
  <c r="AH37" i="1"/>
  <c r="AC37" i="1"/>
  <c r="X37" i="1"/>
  <c r="AH36" i="1"/>
  <c r="X35" i="1"/>
  <c r="X34" i="1"/>
  <c r="X33" i="1"/>
  <c r="X47" i="1" s="1"/>
  <c r="AC32" i="1"/>
  <c r="AC30" i="1"/>
  <c r="AC29" i="1"/>
  <c r="AC25" i="1"/>
  <c r="AC47" i="1" s="1"/>
  <c r="AH23" i="1"/>
  <c r="AH47" i="1" s="1"/>
  <c r="AS47" i="1" l="1"/>
</calcChain>
</file>

<file path=xl/sharedStrings.xml><?xml version="1.0" encoding="utf-8"?>
<sst xmlns="http://schemas.openxmlformats.org/spreadsheetml/2006/main" count="788" uniqueCount="340">
  <si>
    <t>ALCALDÍA LOCAL DE BARRIOS UNIDOS</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</si>
  <si>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</si>
  <si>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</si>
  <si>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</si>
  <si>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</si>
  <si>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</si>
  <si>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</si>
  <si>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</si>
  <si>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</si>
  <si>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</si>
  <si>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</si>
  <si>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</si>
  <si>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relacionadas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</si>
  <si>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</si>
  <si>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87%.</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</si>
  <si>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</si>
  <si>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117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</si>
  <si>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</si>
  <si>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</si>
  <si>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</si>
  <si>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89%.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</si>
  <si>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</si>
  <si>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 xml:space="preserve">En atención al desarrollo de las mesas técnicas de revisión de avances y desempeños de metas realizadas entre: alcaldías locales - Subsecretaría de Gestión Local, alcaldías locales  y, en el marco de las solicitudes remitidas por la Subsecretaría de Gestión Institucional y el líder del equipo Políticas Públicas y Gestión del Conocimiento se realizan por solicitud y aprobación de los líderes de proceso se modifican las metas:
• Girar mínimo el 25% del presupuesto de inversión directa comprometido en la vigencia 2020.
• Girar mínimo el 50% del presupuesto comprometido constituido como obligaciones por pagar de la vigencia 2019 (inversión).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</si>
  <si>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23 de octubre de 2020</t>
  </si>
  <si>
    <t>Para tercer trimestre de la vigencia 2020, el plan de gestión de la alcaldía local alcanzó un nivel de desempeño del 77%.</t>
  </si>
  <si>
    <t>29 de octubre de 2020</t>
  </si>
  <si>
    <t>En atención a la solicitud de la Dirección para la Gestión Policiva, se ajusta la meta "Terminar XXX actuaciones administrativas en primera instancia"  lo cual genera una modificación al nivel de avance trimestral el cual quedó en 77%</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</si>
  <si>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</si>
  <si>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</si>
  <si>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</si>
  <si>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</si>
  <si>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</si>
  <si>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</si>
  <si>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</si>
  <si>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</si>
  <si>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</si>
  <si>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</si>
  <si>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</si>
  <si>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</si>
  <si>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</si>
  <si>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</si>
  <si>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</si>
  <si>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</si>
  <si>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</si>
  <si>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</si>
  <si>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</si>
  <si>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</si>
  <si>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</si>
  <si>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</si>
  <si>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</si>
  <si>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</si>
  <si>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</si>
  <si>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</si>
  <si>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</si>
  <si>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</si>
  <si>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</si>
  <si>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</si>
  <si>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</si>
  <si>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</si>
  <si>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</si>
  <si>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</si>
  <si>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</si>
  <si>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</si>
  <si>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</si>
  <si>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</si>
  <si>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</si>
  <si>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</si>
  <si>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</si>
  <si>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</si>
  <si>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</si>
  <si>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</si>
  <si>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</si>
  <si>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</si>
  <si>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</si>
  <si>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</si>
  <si>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</si>
  <si>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SI</t>
  </si>
  <si>
    <t>META NO PROGRAMADA</t>
  </si>
  <si>
    <t xml:space="preserve">Se realizaron en total nueve (9) encuentros ciudadanos transmitidos por la plataforma de ETB  y Teams, con un total de 587 participantes.
Los  encuentros  realizados en: UPZ Alcázares, UPZ Doce de Octubre, UPZ Salitre,  UPZ Andes, Localidad en general y el encuentro especial de niños y niñas  y adolescente.
</t>
  </si>
  <si>
    <t>One- Drive / Encuentros Ciudadanos</t>
  </si>
  <si>
    <t>Participación ciudadana en los encuentros ciudadanos</t>
  </si>
  <si>
    <t xml:space="preserve">Se realizaron en total nueve (9) encuentros ciudadanos transmitidos por la plataforma de ETB  y Teams, con un total de 587 participantes.
Los  encuentros fueron  realizados en: UPZ Alcázares, UPZ Doce de Octubre, UPZ Salitre,  UPZ Andes, Localidad en general y el encuentro especial de niños y niñas  y adolescente.
</t>
  </si>
  <si>
    <t>Establecer una (1) línea base de la participación (presencial y virtual) en la rendición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</si>
  <si>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</si>
  <si>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</si>
  <si>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</si>
  <si>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La Alcaldía efectuó las convocatorias a través de los medios de comunicación que están dispuestos para tal fin, de  acuerdo con la información de Facebook live, el video cuenta con 978 reproducciones.</t>
  </si>
  <si>
    <t>One- Drive / Rendición de Cuentas</t>
  </si>
  <si>
    <t>Participación de los Ciudadanos en la Audiencia de Rendición de Cuentas</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</si>
  <si>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</si>
  <si>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</si>
  <si>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</si>
  <si>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</si>
  <si>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</si>
  <si>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</si>
  <si>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</si>
  <si>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</si>
  <si>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</si>
  <si>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Plan de acción y soportes  de cumplimiento de actividades del Plan</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</si>
  <si>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</si>
  <si>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Subsecretaría de Gestión Local</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</si>
  <si>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</si>
  <si>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Información será reportada por la Subsecretaria de Gestión Local</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</si>
  <si>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</si>
  <si>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</si>
  <si>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</si>
  <si>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</si>
  <si>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</si>
  <si>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</si>
  <si>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Consultar reporte Musi, emitido por la Oficina de Planeación</t>
  </si>
  <si>
    <t>Con corte 31 de Marzo se ha presentado un avance en la ejecución de el proyecto de Inversión 1559 Eficiencia y Eficacia Administrativa de la mano de la Comunidad, del cual se desprenden los contratos de prestación de servicios para el funcionamiento de la Alcaldía Local. 
En los proyectos de inversión 1533 Protección y promoción de la primera infancia y 0791 PGI: Cultura ciudadana, deporte y arte para un mejor futuro se han realizado compromisos con recursos de la vigencia 2020 pero las actividades solo se podrían hacer efectivas después de que se supere la contingencia de salubridad generada por el COVID 19.
Los proyectos de inversión restantes no han tenido avances ya que aun se encuentran en ejecución algunas actividades de los contratos realizados con recursos de la vigencia 2019.</t>
  </si>
  <si>
    <t>Carpeta One-Drive -  matriz de seguimiento  interna usada por la Alcaldía</t>
  </si>
  <si>
    <t>De acuerdo con la informaciòn de la  matriz Musi con corte al mes de septiembre se tenia un  cumplimiento físico acumulado del PDL del 76,6%, con  un avance fisico del 100%  en los programas de calidad educativa para todos, espacio publico derecho para todos y mejor movilidad para todos,  un vance de mas del 80% en los programas de seguridad y convivencia para todos, gobernanza e influencia local, igualdad y autonomia para una Bogotà incluyente.
La informaciòn oficial correspondiente al mes de diciembre se tendra una vez se  lleve a cabo la reuniòn con la Oficina de Planeaciòn Distrital la semana del 19 al 23 de enero de 2021.</t>
  </si>
  <si>
    <t>One- Drive / Presupuesto</t>
  </si>
  <si>
    <t>De acuerdo con la informaciòn de la  matriz Musi con corte al mes de septiembre se tenia un  cumplimiento físico acumulado del PDL del 76,6%.</t>
  </si>
  <si>
    <t xml:space="preserve">Gestión Corporativa Institucional </t>
  </si>
  <si>
    <t>Comprometer mínimo el 20% a 30 de junio y el 95%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</si>
  <si>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</si>
  <si>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</si>
  <si>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</si>
  <si>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</si>
  <si>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</si>
  <si>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</si>
  <si>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Consultar Reporte Predis  generado por el profesional de presupuesto</t>
  </si>
  <si>
    <t>Se han realizado los contratos de prestación de servicios de apoyo a la gestión, para el primer semestre. Al igual que Subsidio tipo c para el primer semestre. Adicionalmente se realizo adición al contrato 171 de 2019</t>
  </si>
  <si>
    <t>Carpeta One-Drive -   Informe Predis con corte a marzo 31 de 2020</t>
  </si>
  <si>
    <t>La ejecución corresponde a los compromisos realizados con los contratos de apoyo a la población vulnerable por COVID-19, la adición de los  contratos cultura y deporte, entre otros. A 30 de junio la Alcaldía comprometió el 19,23 del presupuesto de inversión directa.</t>
  </si>
  <si>
    <t>One- Drive / Predis</t>
  </si>
  <si>
    <t>No se logro la meta establecida debido a que el proceso de EMRE de la ruta de la bicicleta no se logro llevar a cabo.</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</si>
  <si>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</si>
  <si>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</si>
  <si>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</si>
  <si>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</si>
  <si>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Se han realizado los primeros dos pagos a los contratos de prestación de servicios de apoyo a la gestión local</t>
  </si>
  <si>
    <t>Se realizaron los pagos programados para la vigencia</t>
  </si>
  <si>
    <t>Girar mínimo el 50%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</si>
  <si>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</si>
  <si>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</si>
  <si>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</si>
  <si>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La baja ejecución se debe a que no se ha podido realizar pagos de los contratos de malla vial e interventoría debido a que su inicio el los primeros meses de este año y se debe suspender por la situación que se presenta debido al COVID-19</t>
  </si>
  <si>
    <t>Se logro girar y terminar los contratos programados de la vigencia 2020</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</si>
  <si>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</si>
  <si>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</si>
  <si>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</si>
  <si>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</si>
  <si>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La baja ejecución se debe a que no se ha podido realizar pagos de los contratos de malla vial e interventoría debido a que su inicio en los primeros meses de este año y se debe suspender por la situación que se presenta debido al COVID-19</t>
  </si>
  <si>
    <t xml:space="preserve">Se logro depurar y girar de acuerdo a la meta. </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</si>
  <si>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</si>
  <si>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</si>
  <si>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</si>
  <si>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</si>
  <si>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Consultar reporte generado a través de Sipse</t>
  </si>
  <si>
    <t xml:space="preserve">La Alcaldía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</si>
  <si>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Dirección para la Gestión del Desarrollo Local</t>
  </si>
  <si>
    <t xml:space="preserve">Según el reporte remitido por la Subsecretaría de Gestión Local con número de radicado 2020200028634, la Alcaldía Local Participó de las actividades convocadas así:
1.Responder las encuestas presentadas en los entrenamientos de la DGDL .
2, Participar en los entrenamientos de la DGDL sobre el módulo de proyectos y banco de iniciativas ciudadanas de SIPSE local 
3, Participar en los entrenamientos de la DGDL sobre el módulo de contratación y financiero de SIPSE local 
</t>
  </si>
  <si>
    <t>Información será reportada por la  Dirección para la Gestión del Desarrollo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</si>
  <si>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</si>
  <si>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</si>
  <si>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</si>
  <si>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</si>
  <si>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Consultar soportes de los comités de sostenibilidad contable</t>
  </si>
  <si>
    <t>META RE PROGRAMADA</t>
  </si>
  <si>
    <t>A través del   Memorando No. 20206220004883, se remitió el Plan de Sostenibilidad Contable y el cronograma de actividades que serán ejecutadas durante el segundo semestre, también se socializo el mismo  al interior de la Alcaldía,</t>
  </si>
  <si>
    <t>One Drive- Plan  de Sostenibilidad Contable</t>
  </si>
  <si>
    <t>Se realizo una jornada de presentación de todas las actividades, funciones y composición de todas las cuentas del Estado de la Situación financiera y Resultados , junto con detalle de todas las cuentas y detalle especial  de propiedad planta y equipo del FDLBU corte a Junio 30 de 2020.
Se presento al Alcalde Local las cuentas contables  que deben revisarse,  para que las áreas involucradas revisen junto con el área de contabilidad.
El 28 de  agosto 28 se realizo reunión con Contratista cobro persuasivo-contador y Apoyo Contabilidad, para la revisión de multas que ameritan depuración ordinaria.
La Alcaldía Local envió la información correspondiente a 4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</si>
  <si>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One- Drive / Plan de  Sostenibilidad Contable</t>
  </si>
  <si>
    <t>1-El 15 de octubre se realizo seguimiento a las multa.
2-El día 4 de diciembre se efectuó el comité de sostenibilidad contable.
3-El día 4 de diciembre el abogado de cobro persuasivo emitió el Memorando No.20206230010623,  Concepto Jurídico - Depuración de Cartera.
4-El 24 de diciembre se emitió la resolución No. 124,  por la cual se ordena el saneamiento y depuración de unas partidas contables de los estados financieros de la Alcaldía Local de Barrios Unidos.</t>
  </si>
  <si>
    <t>Durante el año 2020, se efectuaron las actividades  programadas para  cada trimestre, como evidencia se adjuntan las actas de las reuniones, resoluciones y concepto emitido por el abogado de cobro persuasivo</t>
  </si>
  <si>
    <t>Diligenciar el 100% del formulario de indicadores sobre transparencia.</t>
  </si>
  <si>
    <t>Porcentaje de cumplimiento batería de indicadores de transparencia</t>
  </si>
  <si>
    <t>( Cantidad de variables publicadas de la batería de indicadores de transparencia de la vigencia/ Cantidad total de la batería de indicadores de transparencia en la vigencia) * 100</t>
  </si>
  <si>
    <t>Reporte Instrumento batería de indicadores</t>
  </si>
  <si>
    <t>Fondo de Desarrollo Local</t>
  </si>
  <si>
    <t>Diligenciamiento del formulario de batería de indicadores</t>
  </si>
  <si>
    <t>Se diligencio el  100% del formulario de indicadores sobre transparencia, se adjuntan las evidencias que soportan cada una de las actividades realizadas</t>
  </si>
  <si>
    <t>One- Drive / Batería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</si>
  <si>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</si>
  <si>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</si>
  <si>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</si>
  <si>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</si>
  <si>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</si>
  <si>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</si>
  <si>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Grupo de SAC</t>
  </si>
  <si>
    <t>Reporte: Grupo de SAC</t>
  </si>
  <si>
    <t>Durante el primer trimestre de la vigencia 2020, la Alcaldía Local dio respuesta a 1,222 requerimientos ciudadanos del año 2019, los cuales representan un nivel de avance del 100% del trimestre.</t>
  </si>
  <si>
    <t>Reporte  Atención a la Ciudadanía</t>
  </si>
  <si>
    <t>La Alcaldía Local de acuerdo con el reporte remitido ha dado respuesta a 2.487 requerimientos ciudadanos de los 667 programados para el trimestre, lo que representa un nivel de avance del 100% en el trimestre.</t>
  </si>
  <si>
    <t>Reporte SAC</t>
  </si>
  <si>
    <t>La Alcaldía Local de acuerdo con el reporte remitido dio  respuesta a  3,820 requerimientos ciudadanos de los 1,000  programados para el trimestre, lo que representa un nivel de avance del 100% en el trimestre.</t>
  </si>
  <si>
    <t>Información será reportada por SAC</t>
  </si>
  <si>
    <t>Fortalecer la capacidad institucional y para el ejercicio de la función policiva por parte de las autoridades locales a cargo de la Secretaría Distrital de Gobierno</t>
  </si>
  <si>
    <t>Inspección Vigilancia y Control</t>
  </si>
  <si>
    <t>Realizar 100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</si>
  <si>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</si>
  <si>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</si>
  <si>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</si>
  <si>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</si>
  <si>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</si>
  <si>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Consultar actas y documentación soporte de las visitas efectuadas</t>
  </si>
  <si>
    <t>Durante el trimestre se  efectuaron operativos en los cuales se valido que los establecimientos cumplieran con la normatividad vigente,  se efectuó el sellamiento de 5 establecimientos y se efectuó visita para validar el precio de los tapabocas de acuerdo con denuncias recibidas, también fueron efectuadas visitas para validar el cumplimiento  del decreto 420</t>
  </si>
  <si>
    <t>Carpeta One-Drive -   Operativos Actividad Económica</t>
  </si>
  <si>
    <t xml:space="preserve">Dentro de los operativos de control a establecimientos de comercio, se realizó la verificación de manera principal a la reactivación económica en la Localidad, verificando el cumplimiento de protocolos de bioseguridad, permisos de reactivación y cumplimiento de requisitos necesarios para el funcionamiento de conformidad con la Ley 1801 de 2016, adicionalmente dentro de los operativos de mayor impacto fueron la atención a Call center por presuntas aglomeraciones, verificación de precios a fin de evitar la especulación y socialización de protocolos a establecimientos a fin de evitar la propagación del Covid 19. </t>
  </si>
  <si>
    <t>One Drive- Operativos de I.V.C.</t>
  </si>
  <si>
    <t xml:space="preserve">En cumplimiento del plan de gestión y de conformidad con las necesidades que han surgido durante la época de emergencia sanitaria declarada por el Covid 19, esta Alcaldía Local ha visitado aproximadamente 377 establecimientos comerciales, propendido por verificar el cumplimiento de requisitos necesarios para el funcionamiento de los establecimientos de comercio establecidos en la Ley 1801 del 2016, verificación de protocolos de bioseguridad, horarios y verificación y cumplimiento de los Decretos Distritales, proferidos en pro de evitar la propagación del virus. Durante el decurso de los operativos hemos agotado 100% las peticiones ciudadanas recibidas por parte de la comunidad, llegando así de  forma directa a la comunidad y atención de las necesidades.   </t>
  </si>
  <si>
    <t>One- Drive /Operativos</t>
  </si>
  <si>
    <t>Durante el último trimestre de la presente vigencia se visitaron más de 219 establecimientos de comercio, dentro de las cuales se encuentran parqueaderos, establecimientos con venta de sustancias peligrosas como ácidos, atracciones mecánicas, verificación de precios, prevención comercialización de pólvora, venta de juguetes, espacios libres de humo, abarcando la inspección y vigilancia en los diferentes temas de importancia que se presentan en la Localidad, operativos dentro de los cuales se realizó la verificación del cumplimiento de los requisitos necesarios para los establecimientos de comercio contemplados en la Ley 1801 del 2016 y complementarias, así como el cumplimiento de protocolos de bioseguridad, horarios, pico y cédula y normatividad relacionada en la Materia. Igualmente, debe observarse que la meta total anual fue ampliamente superada.</t>
  </si>
  <si>
    <t>One- Drive / Operativos</t>
  </si>
  <si>
    <t xml:space="preserve">En cumplimiento del plan de gestión y de conformidad con las necesidades adicionales que han surgido durante la época de emergencia sanitaria declarada por el Covid 19, esta Alcaldía Local ha visitado más de 950 establecimientos comerciales, propendido por verificar el cumplimiento de requisitos necesarios para el funcionamiento de los establecimientos de comercio establecidos en la Ley 1801 del 2016, verificación de protocolos de bioseguridad, horarios y verificación y cumplimiento de los Decretos Nacionales y Distritales, proferidos en pro de evitar la propagación del virus. Durante el decurso de los operativos hemos agotado 100% de las verificaciones relacionadas con las peticiones ciudadanas, llegando así de forma directa a la comunidad y atención de las necesidades que se presentan en los diferentes sectores.  </t>
  </si>
  <si>
    <t>Realizar 26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</si>
  <si>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</si>
  <si>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</si>
  <si>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Durante el trimestre se efectuaron visitas  en la carrera 57 con calle 65 verificación ambulante de productos lácteos,  en la calle 66 con Carrera20 se realizo operativo para validar invasión por parte de la comunidad indígena y consumo de drogas,  también se efectuó visitas al rededor del centro comercial metrópolis  y la invasión que se presentaba por parte  de domiciliarios de Rappi en la  Calle 71a con carrera 14a Esquina (Se adjuntan las evidencias que se tienen digitalizadas, es importante mencionar que algunas evidencias reposan en la Alcaldía y serán adjuntadas una vez se reestablezca la circulación de personas)</t>
  </si>
  <si>
    <t>Carpeta One-Drive -   Operativos Espacio Publico</t>
  </si>
  <si>
    <t xml:space="preserve">Se realizó la atención a las peticiones recibidas, atendiendo a cada una de las necesidades ciudadanas que han surgido a los residentes de la Localidad, dentro de ellas la principal por extensión de la actividad económica que afecta el paso normal de los transeúntes a quienes se les ha realizado sensibilización con el fin de mitigar dicha situación, venta ambulante, situación para la cual contamos con el apoyo del IPES a fin de realizar oferta institucional, cerramientos ilegales, en los cuales hemos dialogado con la comunidad y realizado compromisos por parte de la Alcaldía con la Policía nacional a fin de evitar estos cerramientos. </t>
  </si>
  <si>
    <t>Con respecto al cumplimiento en materia de espacio público y dentro de las actividades mas destacadas esta el sostenimiento y  recuperación de los alrededores de la plaza del siete de agosto, actividad en la que se convocaron a las diferentes entidades del Distrito con el fin de realizar socializaciones a los vendedores informales y con el fin de evitar aglomeraciones en el sector, control que se ha venido postergando con el tiempo  y con presencia institucional frecuente en el sector; Adicionalmente, hemos acudido a los sitios expuesto por la comunidad en los cuales surge la necesidad de intervención, mitigando las situaciones expuestas con acompañamiento e intervención de Secretaría de movilidad y con diferentes reuniones realizadas en pro de crear estrategias de impacto y compromiso, con los residentes de la localidad.</t>
  </si>
  <si>
    <t xml:space="preserve">Durante el último trimestre de la presente vigencia, se propendió por el sostenimiento de las zonas de espacio público recuperadas y especiales de seguridad como "Cafam floresta", así mismo se sensibilizó a los vendedores informales sobre el cumplimiento de protocolos, distanciamiento y sobre la protección del espacio público, con el fin de evitar la proliferación de la venta en espacio público, así como la expansión del COVID -19.  </t>
  </si>
  <si>
    <t>Con respecto al cumplimiento en materia de espacio público y dentro de las actividades más destacadas está el sostenimiento y recuperación de los alrededores de la plaza del siete de agosto en la carrera 23 entre calles 66 y 67  y Cafam floresta, actividades en las que se convocaron a las diferentes entidades del Distrito con el fin de realizar socializaciones a los vendedores informales y con el fin de evitar aglomeraciones en el sector, control que se ha venido postergando con el tiempo, incluso con la instalación de vallas y con presencia institucional frecuente en el sector; Adicionalmente, hemos acudido a los sitios expuesto por la comunidad en los cuales surge la necesidad de intervención, mitigando las situaciones expuestas, con acompañamiento e intervención de otras entidades, entre ellas, la Secretaría de movilidad y con diferentes reuniones realizadas con los sectores económicos que afectan el espacio público y los ciudadanos afectados, en pro de crear estrategias de impacto y compromiso, con los residentes de la localidad.</t>
  </si>
  <si>
    <t>Realizar 40 acciones de control u operativos en materia de obras y urbanismo</t>
  </si>
  <si>
    <t>Acciones de control  en materia de obras y urbanismo</t>
  </si>
  <si>
    <t>No acciones realizadas de control  en materia de obras y urbanismo</t>
  </si>
  <si>
    <t>De acuerdo con las ordenes de trabajo internas y memorandos fueron efectuado operativos en diferentes sitios de la localidad con el fin de validar los inmuebles y revisar que las construcciones cuenten con las licencias  correspondientes, se solicito a través de memorando el traslado de un operativo para el 2do trimestre, por la situación de emergencia.</t>
  </si>
  <si>
    <t>Carpeta One-Drive -   Operativos Control Urbano</t>
  </si>
  <si>
    <t xml:space="preserve">Con respecto a los operativos de obras, se han  realizado verificación a reactivación económica, verificando los protocolos de bioseguridad, permiso de reactivación, licencia de construcción y verificación de planos en terreno a fin de propender por evitar las obras ilegales que se presenten en la Localidad, así mismo,  hemos atendido cada una de las peticiones ciudadanas de obras que se desarrollan en  propiedades privadas y en espacio público a fin de dar respuesta certera a los peticionarios;  finalmente en caso de encontrar merito se da reparto a las inspecciones de Policía  para que continúen con el tramite correspondiente. </t>
  </si>
  <si>
    <t>Con el fin de dar cumplimiento a las metas referentes  operativos de obras y urbanismo, hemos realizado la verificación aproximada de 160 obras, controles en los cuales hemos verificado el cumplimiento de las licencia, inmuebles en riesgo, verificación de horarios y turnos para el desarrollo de las labores constructivas y finalmente, cuando se ha evidenciado el presunto incumplimiento por parte de los responsables respecto a la obra, remitimos ante las inspecciones de Policía el caso, para que dentro del marco de su competencia adelanten las actuaciones que consideren pertinentes realizar.</t>
  </si>
  <si>
    <t xml:space="preserve">Para el presente trimestre, por parte de la Alcaldía Local se han venido desarrollando operativos de inspección y vigilancia en los cuales hemos verificado 160 obras aproximadamente, adicionalmente en compañía de los Inspectores de Policía de la Localidad de Barrios Unidos, operativos dentro de los cuales identificamos diferentes obras que presuntamente infringen el régimen de obras y urbanismo, a quienes les requerimos el cumplimiento de la presentación de Licencia de Construcción, protocolos de bioseguridad y permiso de reactivación económica; dentro de la diligencia si se evidencia 
el incumplimiento del requisito de licencia de construcción (para las obras que lo requieran), el inspector de Policía conforme a las competencias otorgadas en el artículo 193 de la precitada norma, ha ordenado la suspensión y sellamiento 18 obras de construcción y continuar con las diligencias establecidas dentro del proceso verbal abreviado de policía; intervenciones que han logrado ser oportunas para mitigar el desarrollo de obras ilegales o contrarias a lo otorgado bajo las Licencias concedidas. </t>
  </si>
  <si>
    <t xml:space="preserve">Con el fin de dar cumplimiento a las metas referentes  operativos de obras y urbanismo, hemos realizado la verificación de más de 387 obras, controles en los cuales hemos verificado el cumplimiento de las Licencia, inmuebles en riesgo, verificación de horarios y turnos para el desarrollo de las labores constructivas, adicionalmente se han llevado a cabo operativos con los Inspectores de Policía, quienes conforme a sus competencias adelantan en terreno la verificación del cumplimiento al régimen de obras y urbanismo. </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</si>
  <si>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</si>
  <si>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</si>
  <si>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</si>
  <si>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</si>
  <si>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</si>
  <si>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Consultar reporte de aplicativo Arco</t>
  </si>
  <si>
    <t>La Alcaldía Local impulso procesalmente a 5,607 expedientes allegados a 31 de diciembre de 2019.</t>
  </si>
  <si>
    <t>Reporte Dirección para la Gestión Policiva</t>
  </si>
  <si>
    <t>La Alcaldía Local impulso procesalmente a 6,185 expedientes allegados a 31 de diciembre de 2019 de los 7,593 programados en el trimestre</t>
  </si>
  <si>
    <t>en la vigencia 2020 se lograron impulsar procesalmente 11.211 expedientes de 10848 programados.</t>
  </si>
  <si>
    <t>Información reportada por parte de la Dirección para la gestión policiva
https://gobiernobogota-my.sharepoint.com/:x:/r/personal/jeraldyn_tautiva_gobiernobogota_gov_co/_layouts/15/Doc.aspx?sourcedoc=%7B7CE015E3-B963-4C7B-9AEB-25DAF5F795E9%7D&amp;file=Reporte%20Metas%204to%20trimestre%202020%20IVC%20-%20Alcald%C3%ADas%20Locales.xlsx&amp;action=default&amp;mobileredirect=true</t>
  </si>
  <si>
    <t>Meta para la vigencia lograda en la alcaldia local</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</si>
  <si>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</si>
  <si>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</si>
  <si>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</si>
  <si>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</si>
  <si>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0,83% de los expedientes de policía a cargo de las inspecciones de policía con corte a 31-12-2019 programados para el trimestre.</t>
  </si>
  <si>
    <t>Reporte DGP</t>
  </si>
  <si>
    <t>La Alcaldía Local falló de fondo en el trimestre 357 expedientes  de los 1.356 programados.</t>
  </si>
  <si>
    <t>La Alcaldía Local falló 2 expedientes de fondo en el trimestre  de los 1,356 programados.</t>
  </si>
  <si>
    <t xml:space="preserve">para el 4to trimestres de 2020 se lograron fallar de fondo 2.712 expedinetes </t>
  </si>
  <si>
    <t>Durante la vigencia se fallaron de fondo:
1er trim 224
2do trim 357
3er trim 2
4to trim 2712
para un total de 3.295.
Para la meta del 5.424 se alcalnzó el 61%. 
El mayor esfuerzo se establecio en el ultimo semestre de la vigencia</t>
  </si>
  <si>
    <r>
      <t>Terminar (Archivar) 118</t>
    </r>
    <r>
      <rPr>
        <sz val="11"/>
        <rFont val="Garamond"/>
        <family val="1"/>
      </rPr>
      <t xml:space="preserve"> </t>
    </r>
    <r>
      <rPr>
        <sz val="11"/>
        <color theme="1"/>
        <rFont val="Garamond"/>
        <family val="1"/>
      </rPr>
      <t>actuaciones administrativas activas</t>
    </r>
  </si>
  <si>
    <t>Actuaciones administrativas terminadas (Archivadas)</t>
  </si>
  <si>
    <t>No actuaciones administrativas terminadas (archivadas) durante el trimestre</t>
  </si>
  <si>
    <t>Actuaciones administrativas terminadas (archivadas)</t>
  </si>
  <si>
    <t xml:space="preserve">La Alcaldía Local  terminó en el trimestre 51 actuaciones administrativas activas. </t>
  </si>
  <si>
    <t>La Alcaldía Local terminó en el trimestre 3 actuaciones administrativas, alcanzando un nivel de cumplimiento de la meta del 8,57%</t>
  </si>
  <si>
    <t>La Alcaldía Local no  terminó en el trimestre ninguna  actuación  administrativa activa.</t>
  </si>
  <si>
    <t>en el 4to trimestre de 2020 se lograron terminar (archivar) 37 actuacioines administrativas de 25 programados</t>
  </si>
  <si>
    <t>Durante la vigencia se terminaron (archivaron) actuaciones administrativas:
1er trim 51
2do trim 3
3er trim 0
4to trim 37
para un total de 91.
Para la meta del 118 se alcalnzó el 77%. 
El mayor esfuerzo se hicieron en el primer y en el último semestre de la vigencia</t>
  </si>
  <si>
    <t>Terminar 117 actuaciones administrativas hasta la primera instancia</t>
  </si>
  <si>
    <t>Actuaciones administrativas terminadas hasta la primera instancia</t>
  </si>
  <si>
    <t>No de actuaciones administrativas terminadas  hasta la primera instancia</t>
  </si>
  <si>
    <t>N / D</t>
  </si>
  <si>
    <t>Documento de relación de envío de expedientes al consejo de justicia</t>
  </si>
  <si>
    <t>La Alcaldía Local terminó en primera instancia 2 actuaciones administrativas</t>
  </si>
  <si>
    <t>La Alcaldía Local no  terminó en el trimestre ninguna  actuación  administrativa en primera instancia</t>
  </si>
  <si>
    <t>En el 4to trimestre de 2020 se lograron terminar en primera instrancia 41 actuacioines administrativas de 78 programados</t>
  </si>
  <si>
    <t>Información será reportada por parte de la Dirección para la gestión policiva</t>
  </si>
  <si>
    <t>Durante la vigencia se terminaron (archivaron) actuaciones administrativas:
1er trim 2
2do trim 0
3er trim 0
4to trim 41
para un total de 43.
Para la meta del 117 se alcalnzó el 37%. 
El mayor esfuerzo se hizo en el último semestre de la vigencia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</si>
  <si>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</si>
  <si>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</si>
  <si>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</si>
  <si>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</si>
  <si>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</si>
  <si>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</si>
  <si>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</si>
  <si>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</si>
  <si>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</si>
  <si>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</si>
  <si>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</si>
  <si>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</si>
  <si>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</si>
  <si>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Información será reportada por parte de la Oficina Asesora de Planeación</t>
  </si>
  <si>
    <t>One- Drive / Meta Ambiente</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</si>
  <si>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</si>
  <si>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</si>
  <si>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</si>
  <si>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</si>
  <si>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</si>
  <si>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</si>
  <si>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</si>
  <si>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Se participo en las capacitaciones y mesas de trabajo  convocadas por la Dirección Administrativa.</t>
  </si>
  <si>
    <t>Reporte Dirección Administrativa</t>
  </si>
  <si>
    <t>La Alcaldía Local participó en 4 de las 4 actividades convocadas por la Dirección Administrativa así:
-Capacitación  préstamo Fecha: 24/09/2020
-Capacitación SIC  Fecha: 28/09/2020
- Mesa de Trabajo Fecha: 28/09/2020
-Asistencias Técnicas para la implementación y ajustes de las TRD</t>
  </si>
  <si>
    <t>Información será reportada por parte de la Dirección Administrativa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</si>
  <si>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</si>
  <si>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</si>
  <si>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</si>
  <si>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</si>
  <si>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</si>
  <si>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</si>
  <si>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</si>
  <si>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</si>
  <si>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</si>
  <si>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</si>
  <si>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</si>
  <si>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</si>
  <si>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</si>
  <si>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una buena práctica "Tramite y Gestión de Documentos de la Alcaldía Local de Barrios Unidos" cuyo propósito es Mejorar el proceso de atención de solicitudes de los ciudadanos y terceros,  efectuadas a través de los canales de comunicación que para tal fin ha dispuesto la Secretaria Distrital de Gobierno,  se busca minimizar los tiempos de respuesta de atención de las solicitudes de acuerdo con los términos establecidos en la normatividad vigente, al interior de la entidad controlar el proceso de emisión y gestión de documentos (Oficios y Memorandos)</t>
  </si>
  <si>
    <t xml:space="preserve">Reporte equipo Análisis y Políticas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</si>
  <si>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</si>
  <si>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</si>
  <si>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1"/>
        <color rgb="FF0070C0"/>
        <rFont val="Garamond"/>
        <family val="1"/>
      </rPr>
      <t>/</t>
    </r>
    <r>
      <rPr>
        <sz val="11"/>
        <color rgb="FF0070C0"/>
        <rFont val="Garamond"/>
        <family val="1"/>
      </rPr>
      <t xml:space="preserve"> N°  de acciones a gestionar bajo responsabilidad del proceso)*100</t>
    </r>
  </si>
  <si>
    <t>Planes de mejora</t>
  </si>
  <si>
    <t>MIMEC - SIG</t>
  </si>
  <si>
    <t>Reportes MIMEC - SIG remitidos por la OAP</t>
  </si>
  <si>
    <t>Todos los Planes de Mejoramiento asignados a la Alcaldía se encuentran documentados y cerrados en el Aplicativo Mimec</t>
  </si>
  <si>
    <t>Aplicativo Mimec</t>
  </si>
  <si>
    <t>Todos los  Planes de Mejoramiento  de la localidad están documentados y se encuentran cerrados.</t>
  </si>
  <si>
    <t>Reporte aplicativo MIMEC</t>
  </si>
  <si>
    <t>Las acciones definidas en el Plan de Mejoramiento acordado con la Oficina de Control Interno, fueron acordadas para  realizar antes del 31 de diciembre y  serán documentadas en el IV trimestre en razón que se encuentran en ejecución.</t>
  </si>
  <si>
    <t>Reporte Oficina Asesora de Planeación</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</si>
  <si>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</si>
  <si>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</si>
  <si>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</si>
  <si>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</si>
  <si>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</si>
  <si>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</si>
  <si>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</si>
  <si>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</si>
  <si>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Reporte Oficina Asesora de Comunicaciones</t>
  </si>
  <si>
    <t xml:space="preserve">Reportada por la Oficina Asesora de Comunicación </t>
  </si>
  <si>
    <t>Subtotal metas transversales</t>
  </si>
  <si>
    <t>CUMPLIMIENTO I TRIMESTRE</t>
  </si>
  <si>
    <t>CUMPLIMIENTO SEGUNDO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</si>
  <si>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</si>
  <si>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</si>
  <si>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</si>
  <si>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</si>
  <si>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</si>
  <si>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</si>
  <si>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Víctor Manuel Restrepo Rojas
Alcalde Local de Barrios Unidos
</t>
    </r>
    <r>
      <rPr>
        <b/>
        <sz val="16"/>
        <color theme="1"/>
        <rFont val="Garamond"/>
        <family val="1"/>
      </rPr>
      <t>Aprobado mediante caso HOLA N° 90778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</si>
</sst>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_-;\-* #,##0.0_-;_-* &quot;-&quot;_-;_-@_-"/>
  </numFmts>
  <fonts count="22">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sz val="10"/>
      <color theme="1"/>
      <name val="Calibri"/>
      <family val="2"/>
      <scheme val="minor"/>
    </font>
    <font>
      <sz val="9"/>
      <color theme="1"/>
      <name val="Garamond"/>
      <family val="1"/>
    </font>
    <font>
      <b/>
      <sz val="10"/>
      <color theme="1"/>
      <name val="Garamond"/>
      <family val="1"/>
    </font>
    <font>
      <b/>
      <sz val="10"/>
      <name val="Garamond"/>
      <family val="1"/>
    </font>
    <font>
      <sz val="12"/>
      <color theme="1"/>
      <name val="Garamond"/>
      <family val="1"/>
    </font>
    <font>
      <sz val="11"/>
      <name val="Garamond"/>
      <family val="1"/>
    </font>
    <font>
      <sz val="12"/>
      <name val="Garamond"/>
      <family val="1"/>
    </font>
    <font>
      <sz val="12"/>
      <color rgb="FF000000"/>
      <name val="Garamond"/>
      <family val="1"/>
    </font>
    <font>
      <sz val="11"/>
      <color rgb="FF000000"/>
      <name val="Garamond"/>
      <family val="1"/>
    </font>
    <font>
      <sz val="11"/>
      <color rgb="FF0070C0"/>
      <name val="Garamond"/>
      <family val="1"/>
    </font>
    <font>
      <b/>
      <sz val="11"/>
      <color rgb="FF0070C0"/>
      <name val="Garamond"/>
      <family val="1"/>
    </font>
    <font>
      <b/>
      <sz val="12"/>
      <color rgb="FF0070C0"/>
      <name val="Garamond"/>
      <family val="1"/>
    </font>
    <font>
      <b/>
      <sz val="14"/>
      <color theme="1"/>
      <name val="Garamond"/>
      <family val="1"/>
    </font>
    <font>
      <b/>
      <sz val="20"/>
      <color theme="1"/>
      <name val="Garamond"/>
      <family val="1"/>
    </font>
    <font>
      <sz val="16"/>
      <color theme="1"/>
      <name val="Garamond"/>
      <family val="1"/>
    </font>
    <font>
      <b/>
      <sz val="16"/>
      <color theme="1"/>
      <name val="Garamond"/>
      <family val="1"/>
    </font>
    <font>
      <sz val="11"/>
      <color rgb="FF000000"/>
      <name val="Garamond"/>
      <charset val="1"/>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33">
    <xf numFmtId="0" fontId="0" fillId="0" borderId="0" xfId="0"/>
    <xf numFmtId="9" fontId="0" fillId="0" borderId="0" xfId="2" applyFont="1" applyAlignment="1">
      <alignment horizontal="center"/>
    </xf>
    <xf numFmtId="0" fontId="0" fillId="0" borderId="0" xfId="0" applyAlignment="1">
      <alignment horizontal="center"/>
    </xf>
    <xf numFmtId="0" fontId="2" fillId="0" borderId="0" xfId="0" applyFont="1" applyAlignment="1">
      <alignment horizontal="center"/>
    </xf>
    <xf numFmtId="0" fontId="4" fillId="0" borderId="1" xfId="0" applyFont="1" applyBorder="1" applyAlignment="1">
      <alignment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 fillId="0" borderId="1" xfId="0" applyFont="1" applyBorder="1" applyAlignment="1">
      <alignment horizontal="center" vertical="center" wrapText="1"/>
    </xf>
    <xf numFmtId="0" fontId="4" fillId="0" borderId="0" xfId="0" applyFont="1"/>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9" borderId="1" xfId="0" applyFont="1" applyFill="1" applyBorder="1" applyAlignment="1">
      <alignment vertical="center"/>
    </xf>
    <xf numFmtId="0" fontId="4" fillId="9" borderId="1" xfId="0" applyFont="1" applyFill="1" applyBorder="1" applyAlignment="1">
      <alignment vertical="center" wrapText="1"/>
    </xf>
    <xf numFmtId="166" fontId="4" fillId="0" borderId="1" xfId="1" applyNumberFormat="1" applyFont="1" applyFill="1" applyBorder="1" applyAlignment="1" applyProtection="1">
      <alignment horizontal="center" vertical="center" wrapText="1"/>
      <protection locked="0"/>
    </xf>
    <xf numFmtId="9" fontId="3" fillId="0" borderId="1" xfId="2" applyFont="1" applyBorder="1" applyAlignment="1" applyProtection="1">
      <alignment horizontal="center" vertical="center" wrapText="1"/>
      <protection locked="0"/>
    </xf>
    <xf numFmtId="9" fontId="4" fillId="0" borderId="1" xfId="0" applyNumberFormat="1" applyFont="1" applyBorder="1" applyAlignment="1">
      <alignment vertical="center"/>
    </xf>
    <xf numFmtId="9" fontId="4" fillId="0" borderId="1" xfId="2" applyFont="1" applyBorder="1" applyAlignment="1">
      <alignment horizontal="center" vertical="center" wrapText="1"/>
    </xf>
    <xf numFmtId="9" fontId="4" fillId="0" borderId="1" xfId="2" applyFont="1" applyFill="1" applyBorder="1" applyAlignment="1">
      <alignment horizontal="center" vertical="center" wrapText="1"/>
    </xf>
    <xf numFmtId="10" fontId="10" fillId="2" borderId="1" xfId="0" applyNumberFormat="1" applyFont="1" applyFill="1" applyBorder="1" applyAlignment="1">
      <alignment horizontal="center" vertical="center"/>
    </xf>
    <xf numFmtId="9" fontId="10" fillId="0" borderId="1" xfId="0" applyNumberFormat="1" applyFont="1" applyBorder="1" applyAlignment="1">
      <alignment vertical="center"/>
    </xf>
    <xf numFmtId="9" fontId="4" fillId="0" borderId="1" xfId="0" applyNumberFormat="1" applyFont="1" applyBorder="1" applyAlignment="1">
      <alignment horizontal="center" vertical="center" wrapText="1"/>
    </xf>
    <xf numFmtId="166" fontId="3" fillId="0" borderId="1"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9" fontId="4" fillId="0" borderId="1" xfId="2" applyFont="1" applyBorder="1" applyAlignment="1" applyProtection="1">
      <alignment horizontal="center" vertical="center" wrapText="1"/>
      <protection locked="0"/>
    </xf>
    <xf numFmtId="1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9" fontId="4"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10" fillId="0" borderId="1" xfId="0" applyFont="1" applyBorder="1" applyAlignment="1">
      <alignment vertical="center" wrapText="1"/>
    </xf>
    <xf numFmtId="9" fontId="3" fillId="0" borderId="1" xfId="2" applyFont="1" applyFill="1" applyBorder="1" applyAlignment="1">
      <alignment horizontal="center" vertical="center" wrapText="1"/>
    </xf>
    <xf numFmtId="0" fontId="4" fillId="9" borderId="1" xfId="0" applyFont="1" applyFill="1" applyBorder="1" applyAlignment="1">
      <alignment horizontal="justify" vertical="center" wrapText="1"/>
    </xf>
    <xf numFmtId="9" fontId="4" fillId="0" borderId="1" xfId="2" applyFont="1" applyFill="1" applyBorder="1" applyAlignment="1" applyProtection="1">
      <alignment horizontal="center" vertical="center" wrapText="1"/>
      <protection locked="0"/>
    </xf>
    <xf numFmtId="0" fontId="10" fillId="0" borderId="1" xfId="0" applyFont="1" applyBorder="1" applyAlignment="1">
      <alignment vertical="center"/>
    </xf>
    <xf numFmtId="0" fontId="10" fillId="2" borderId="1" xfId="0" applyFont="1" applyFill="1" applyBorder="1" applyAlignment="1">
      <alignment horizontal="center" vertical="center"/>
    </xf>
    <xf numFmtId="10" fontId="3" fillId="0" borderId="1" xfId="0" applyNumberFormat="1" applyFont="1" applyBorder="1" applyAlignment="1">
      <alignment horizontal="center" vertical="center" wrapText="1"/>
    </xf>
    <xf numFmtId="10" fontId="4" fillId="0" borderId="1" xfId="0" applyNumberFormat="1" applyFont="1" applyBorder="1" applyAlignment="1" applyProtection="1">
      <alignment horizontal="center" vertical="center" wrapText="1"/>
      <protection locked="0"/>
    </xf>
    <xf numFmtId="10" fontId="3" fillId="0" borderId="1" xfId="2" applyNumberFormat="1" applyFont="1" applyBorder="1" applyAlignment="1" applyProtection="1">
      <alignment horizontal="center" vertical="center" wrapText="1"/>
      <protection locked="0"/>
    </xf>
    <xf numFmtId="0" fontId="13" fillId="8" borderId="1" xfId="0" applyFont="1" applyFill="1" applyBorder="1" applyAlignment="1">
      <alignment horizontal="justify" vertical="center" wrapText="1"/>
    </xf>
    <xf numFmtId="9" fontId="3" fillId="0" borderId="1" xfId="0" applyNumberFormat="1" applyFont="1" applyBorder="1" applyAlignment="1">
      <alignment horizontal="center" vertical="center" wrapText="1"/>
    </xf>
    <xf numFmtId="1" fontId="4" fillId="0" borderId="1" xfId="0" applyNumberFormat="1" applyFont="1" applyBorder="1" applyAlignment="1" applyProtection="1">
      <alignment horizontal="center" vertical="center" wrapText="1"/>
      <protection locked="0"/>
    </xf>
    <xf numFmtId="10" fontId="3" fillId="0" borderId="1" xfId="2" applyNumberFormat="1" applyFont="1" applyFill="1" applyBorder="1" applyAlignment="1" applyProtection="1">
      <alignment horizontal="center" vertical="center" wrapText="1"/>
      <protection locked="0"/>
    </xf>
    <xf numFmtId="9" fontId="3" fillId="2" borderId="1" xfId="2"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14" fillId="0" borderId="1" xfId="0" applyFont="1" applyBorder="1" applyAlignment="1" applyProtection="1">
      <alignment horizontal="justify" vertical="center" wrapText="1"/>
      <protection locked="0"/>
    </xf>
    <xf numFmtId="9" fontId="14" fillId="0" borderId="1" xfId="2"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9" fontId="14" fillId="0" borderId="1" xfId="0" applyNumberFormat="1"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justify" vertical="center" wrapText="1"/>
    </xf>
    <xf numFmtId="9" fontId="14" fillId="0" borderId="1" xfId="0" applyNumberFormat="1" applyFont="1" applyBorder="1" applyAlignment="1" applyProtection="1">
      <alignment horizontal="center" vertical="center" wrapText="1"/>
      <protection locked="0"/>
    </xf>
    <xf numFmtId="9" fontId="15" fillId="0" borderId="1" xfId="2" applyFont="1" applyBorder="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166" fontId="14" fillId="0" borderId="1" xfId="1" applyNumberFormat="1" applyFont="1" applyFill="1" applyBorder="1" applyAlignment="1" applyProtection="1">
      <alignment horizontal="center" vertical="center" wrapText="1"/>
      <protection locked="0"/>
    </xf>
    <xf numFmtId="166" fontId="15" fillId="0" borderId="1" xfId="1" applyNumberFormat="1" applyFont="1" applyFill="1" applyBorder="1" applyAlignment="1" applyProtection="1">
      <alignment horizontal="center" vertical="center" wrapText="1"/>
      <protection locked="0"/>
    </xf>
    <xf numFmtId="0" fontId="14" fillId="0" borderId="0" xfId="0" applyFont="1"/>
    <xf numFmtId="0" fontId="14" fillId="0" borderId="1" xfId="2" applyNumberFormat="1" applyFont="1" applyBorder="1" applyAlignment="1">
      <alignment horizontal="center" vertical="center" wrapText="1"/>
    </xf>
    <xf numFmtId="9" fontId="14" fillId="9" borderId="1" xfId="2" applyFont="1" applyFill="1" applyBorder="1" applyAlignment="1">
      <alignment horizontal="center" vertical="center" wrapText="1"/>
    </xf>
    <xf numFmtId="9" fontId="15" fillId="9" borderId="1" xfId="2" applyFont="1" applyFill="1" applyBorder="1" applyAlignment="1" applyProtection="1">
      <alignment horizontal="center" vertical="center" wrapText="1"/>
      <protection locked="0"/>
    </xf>
    <xf numFmtId="167" fontId="14" fillId="0" borderId="1" xfId="3" applyNumberFormat="1"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9" fontId="14" fillId="0" borderId="1" xfId="2" applyFont="1" applyBorder="1" applyAlignment="1" applyProtection="1">
      <alignment horizontal="center" vertical="center" wrapText="1"/>
      <protection locked="0"/>
    </xf>
    <xf numFmtId="9" fontId="14" fillId="0" borderId="1" xfId="0" applyNumberFormat="1" applyFont="1" applyBorder="1" applyAlignment="1">
      <alignment horizontal="center" vertical="center" wrapText="1"/>
    </xf>
    <xf numFmtId="9" fontId="14" fillId="0" borderId="1" xfId="2" applyFont="1" applyBorder="1" applyAlignment="1">
      <alignment horizontal="justify" vertical="center" wrapText="1"/>
    </xf>
    <xf numFmtId="9" fontId="15" fillId="0" borderId="1" xfId="0" applyNumberFormat="1" applyFont="1" applyBorder="1" applyAlignment="1">
      <alignment horizontal="center" vertical="center" wrapText="1"/>
    </xf>
    <xf numFmtId="9" fontId="15" fillId="0" borderId="1" xfId="0" applyNumberFormat="1" applyFont="1" applyBorder="1" applyAlignment="1" applyProtection="1">
      <alignment horizontal="center" vertical="center" wrapText="1"/>
      <protection locked="0"/>
    </xf>
    <xf numFmtId="0" fontId="16" fillId="10" borderId="23" xfId="0" applyFont="1" applyFill="1" applyBorder="1" applyAlignment="1" applyProtection="1">
      <alignment horizontal="justify" vertical="center" wrapText="1"/>
      <protection locked="0"/>
    </xf>
    <xf numFmtId="9" fontId="3" fillId="10" borderId="23" xfId="0" applyNumberFormat="1" applyFont="1" applyFill="1" applyBorder="1" applyAlignment="1">
      <alignment vertical="center"/>
    </xf>
    <xf numFmtId="0" fontId="4" fillId="0" borderId="0" xfId="0" applyFont="1" applyAlignment="1">
      <alignment horizontal="center" vertical="center"/>
    </xf>
    <xf numFmtId="9" fontId="18" fillId="11" borderId="29" xfId="2" applyFont="1" applyFill="1" applyBorder="1" applyAlignment="1">
      <alignment horizontal="center" vertical="center" wrapText="1"/>
    </xf>
    <xf numFmtId="0" fontId="4" fillId="0" borderId="0" xfId="0" applyFont="1" applyAlignment="1">
      <alignment vertical="center"/>
    </xf>
    <xf numFmtId="0" fontId="3" fillId="10" borderId="1" xfId="0" applyFont="1" applyFill="1" applyBorder="1" applyAlignment="1">
      <alignment vertical="center"/>
    </xf>
    <xf numFmtId="9" fontId="3" fillId="10" borderId="1" xfId="0" applyNumberFormat="1" applyFont="1" applyFill="1" applyBorder="1" applyAlignment="1">
      <alignment vertical="center"/>
    </xf>
    <xf numFmtId="9" fontId="4" fillId="0" borderId="1" xfId="2" applyFont="1" applyBorder="1" applyAlignment="1" applyProtection="1">
      <alignment vertical="center" wrapText="1"/>
      <protection locked="0"/>
    </xf>
    <xf numFmtId="9" fontId="14" fillId="0" borderId="1" xfId="2" applyFont="1" applyBorder="1" applyAlignment="1" applyProtection="1">
      <alignment vertical="center" wrapText="1"/>
      <protection locked="0"/>
    </xf>
    <xf numFmtId="9" fontId="4" fillId="0" borderId="1" xfId="0" applyNumberFormat="1" applyFont="1" applyBorder="1" applyAlignment="1" applyProtection="1">
      <alignment vertical="center" wrapText="1"/>
      <protection locked="0"/>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6" xfId="0" applyFont="1" applyFill="1" applyBorder="1" applyAlignment="1">
      <alignment vertical="center" wrapText="1"/>
    </xf>
    <xf numFmtId="0" fontId="4" fillId="5" borderId="27" xfId="0" applyFont="1" applyFill="1" applyBorder="1" applyAlignment="1">
      <alignment vertical="center" wrapText="1"/>
    </xf>
    <xf numFmtId="0" fontId="4" fillId="6" borderId="25"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27" xfId="0" applyFont="1" applyFill="1" applyBorder="1" applyAlignment="1">
      <alignment vertical="center" wrapText="1"/>
    </xf>
    <xf numFmtId="0" fontId="3" fillId="7" borderId="25" xfId="0" applyFont="1" applyFill="1" applyBorder="1" applyAlignment="1">
      <alignment vertical="center" wrapText="1"/>
    </xf>
    <xf numFmtId="0" fontId="3" fillId="7" borderId="26" xfId="0" applyFont="1" applyFill="1" applyBorder="1" applyAlignment="1">
      <alignment vertical="center" wrapText="1"/>
    </xf>
    <xf numFmtId="0" fontId="3" fillId="7" borderId="26" xfId="0" applyFont="1" applyFill="1" applyBorder="1" applyAlignment="1">
      <alignment horizontal="center" vertical="center" wrapText="1"/>
    </xf>
    <xf numFmtId="0" fontId="4" fillId="7" borderId="27" xfId="0" applyFont="1" applyFill="1" applyBorder="1" applyAlignment="1">
      <alignment vertical="center" wrapText="1"/>
    </xf>
    <xf numFmtId="0" fontId="4" fillId="6" borderId="25" xfId="0" applyFont="1" applyFill="1" applyBorder="1" applyAlignment="1">
      <alignment vertical="center" wrapText="1"/>
    </xf>
    <xf numFmtId="0" fontId="4" fillId="4" borderId="25" xfId="0" applyFont="1" applyFill="1" applyBorder="1" applyAlignment="1">
      <alignment vertical="center" wrapText="1"/>
    </xf>
    <xf numFmtId="0" fontId="4" fillId="4" borderId="26" xfId="0" applyFont="1" applyFill="1" applyBorder="1" applyAlignment="1">
      <alignment vertical="center" wrapText="1"/>
    </xf>
    <xf numFmtId="0" fontId="4" fillId="4" borderId="27" xfId="0" applyFont="1" applyFill="1" applyBorder="1" applyAlignment="1">
      <alignment vertical="center" wrapText="1"/>
    </xf>
    <xf numFmtId="0" fontId="3" fillId="5" borderId="24" xfId="0" applyFont="1" applyFill="1" applyBorder="1" applyAlignment="1">
      <alignment horizontal="center" vertical="center" wrapText="1"/>
    </xf>
    <xf numFmtId="9" fontId="17" fillId="0" borderId="29" xfId="2" applyFont="1" applyBorder="1" applyAlignment="1">
      <alignment horizontal="center" vertical="center" wrapText="1"/>
    </xf>
    <xf numFmtId="0" fontId="3" fillId="6" borderId="22" xfId="0" applyFont="1" applyFill="1" applyBorder="1" applyAlignment="1">
      <alignment horizontal="center" vertical="center" wrapText="1"/>
    </xf>
    <xf numFmtId="0" fontId="4" fillId="6" borderId="22" xfId="0" applyFont="1" applyFill="1" applyBorder="1" applyAlignment="1">
      <alignment vertical="center" wrapText="1"/>
    </xf>
    <xf numFmtId="0" fontId="4" fillId="4" borderId="23" xfId="0" applyFont="1" applyFill="1" applyBorder="1" applyAlignment="1">
      <alignment vertical="center" wrapText="1"/>
    </xf>
    <xf numFmtId="0" fontId="9" fillId="8" borderId="1" xfId="0" applyFont="1" applyFill="1" applyBorder="1" applyAlignment="1">
      <alignment horizontal="justify" vertical="center" wrapText="1"/>
    </xf>
    <xf numFmtId="9" fontId="10"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xf>
    <xf numFmtId="3" fontId="4" fillId="0" borderId="1" xfId="0" applyNumberFormat="1" applyFont="1" applyBorder="1" applyAlignment="1">
      <alignment vertical="center"/>
    </xf>
    <xf numFmtId="0" fontId="12" fillId="8" borderId="1" xfId="0" applyFont="1" applyFill="1" applyBorder="1" applyAlignment="1">
      <alignment horizontal="justify" vertical="center" wrapText="1"/>
    </xf>
    <xf numFmtId="1" fontId="4" fillId="0" borderId="1" xfId="2" applyNumberFormat="1" applyFont="1" applyFill="1" applyBorder="1" applyAlignment="1">
      <alignment horizontal="center" vertical="center"/>
    </xf>
    <xf numFmtId="166" fontId="4"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9" fontId="3" fillId="0" borderId="1" xfId="2" applyFont="1" applyBorder="1" applyAlignment="1">
      <alignment horizontal="center" vertical="center" wrapText="1"/>
    </xf>
    <xf numFmtId="0" fontId="10" fillId="8" borderId="1" xfId="0" applyFont="1" applyFill="1" applyBorder="1" applyAlignment="1">
      <alignment horizontal="justify" vertical="center" wrapText="1"/>
    </xf>
    <xf numFmtId="9" fontId="4" fillId="0" borderId="1" xfId="2" applyFont="1" applyBorder="1" applyAlignment="1">
      <alignment vertical="center" wrapText="1"/>
    </xf>
    <xf numFmtId="9" fontId="4" fillId="0" borderId="1" xfId="2" applyFont="1" applyBorder="1" applyAlignment="1">
      <alignment horizontal="justify" vertical="center" wrapText="1"/>
    </xf>
    <xf numFmtId="0" fontId="10" fillId="0" borderId="1" xfId="0" applyFont="1" applyBorder="1" applyAlignment="1">
      <alignment vertical="justify"/>
    </xf>
    <xf numFmtId="9" fontId="4" fillId="0" borderId="1" xfId="2" applyFont="1" applyBorder="1" applyAlignment="1">
      <alignment horizontal="center" vertical="center"/>
    </xf>
    <xf numFmtId="0" fontId="4" fillId="10" borderId="1" xfId="0" applyFont="1" applyFill="1" applyBorder="1" applyAlignment="1">
      <alignment vertical="center"/>
    </xf>
    <xf numFmtId="0" fontId="3" fillId="2" borderId="1"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xf numFmtId="1" fontId="14" fillId="0" borderId="1" xfId="0" applyNumberFormat="1" applyFont="1" applyBorder="1" applyAlignment="1" applyProtection="1">
      <alignment horizontal="center" vertical="center" wrapText="1"/>
      <protection locked="0"/>
    </xf>
    <xf numFmtId="9" fontId="14" fillId="0" borderId="1" xfId="0" applyNumberFormat="1" applyFont="1" applyBorder="1" applyAlignment="1">
      <alignment horizontal="center" vertical="center"/>
    </xf>
    <xf numFmtId="9" fontId="15" fillId="0" borderId="1" xfId="2" applyFont="1" applyBorder="1" applyAlignment="1">
      <alignment horizontal="center" vertical="center" wrapText="1"/>
    </xf>
    <xf numFmtId="9" fontId="4" fillId="0" borderId="1" xfId="2"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pplyProtection="1">
      <alignment vertical="center" wrapText="1"/>
      <protection locked="0"/>
    </xf>
    <xf numFmtId="9" fontId="4" fillId="12" borderId="1" xfId="2"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9" fontId="4" fillId="12" borderId="1" xfId="2" applyFont="1" applyFill="1" applyBorder="1" applyAlignment="1">
      <alignment vertical="center" wrapText="1"/>
    </xf>
    <xf numFmtId="9" fontId="14" fillId="0" borderId="1" xfId="0" applyNumberFormat="1" applyFont="1" applyBorder="1" applyAlignment="1" applyProtection="1">
      <alignment vertical="center" wrapText="1"/>
      <protection locked="0"/>
    </xf>
    <xf numFmtId="9" fontId="14" fillId="0" borderId="1" xfId="2" applyFont="1" applyBorder="1" applyAlignment="1">
      <alignment vertical="center" wrapText="1"/>
    </xf>
    <xf numFmtId="9" fontId="14" fillId="0" borderId="1" xfId="2" applyNumberFormat="1" applyFont="1" applyBorder="1" applyAlignment="1" applyProtection="1">
      <alignment vertical="center" wrapText="1"/>
      <protection locked="0"/>
    </xf>
    <xf numFmtId="0" fontId="4" fillId="0" borderId="1" xfId="0" applyFont="1" applyBorder="1" applyAlignment="1">
      <alignment vertical="center" wrapText="1"/>
    </xf>
    <xf numFmtId="9" fontId="4" fillId="0" borderId="1" xfId="2" applyFont="1" applyFill="1" applyBorder="1" applyAlignment="1" applyProtection="1">
      <alignment vertical="center" wrapText="1"/>
      <protection locked="0"/>
    </xf>
    <xf numFmtId="0" fontId="3" fillId="0" borderId="1" xfId="0" applyNumberFormat="1" applyFont="1" applyBorder="1" applyAlignment="1">
      <alignment horizontal="center" vertical="center" wrapText="1"/>
    </xf>
    <xf numFmtId="0" fontId="21" fillId="0" borderId="31" xfId="0" applyFont="1" applyBorder="1" applyAlignment="1">
      <alignment wrapText="1"/>
    </xf>
    <xf numFmtId="9" fontId="3" fillId="0" borderId="32" xfId="0" applyNumberFormat="1" applyFont="1" applyBorder="1" applyAlignment="1">
      <alignment horizontal="center" vertical="center" wrapText="1"/>
    </xf>
    <xf numFmtId="0" fontId="4" fillId="0" borderId="26" xfId="0" applyFont="1" applyBorder="1" applyAlignment="1" applyProtection="1">
      <alignment vertical="center" wrapText="1"/>
      <protection locked="0"/>
    </xf>
    <xf numFmtId="0" fontId="14" fillId="0" borderId="23" xfId="0" applyFont="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Border="1" applyAlignment="1">
      <alignment horizontal="left" wrapText="1"/>
    </xf>
    <xf numFmtId="0" fontId="0" fillId="0" borderId="1" xfId="0" applyBorder="1" applyAlignment="1">
      <alignment horizontal="left"/>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19" fillId="0" borderId="7"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1" xfId="0" applyFont="1" applyBorder="1" applyAlignment="1">
      <alignment horizontal="center" vertical="center"/>
    </xf>
    <xf numFmtId="0" fontId="19" fillId="0" borderId="8" xfId="0" applyFont="1" applyBorder="1" applyAlignment="1">
      <alignment horizontal="center" vertical="center"/>
    </xf>
  </cellXfs>
  <cellStyles count="4">
    <cellStyle name="Millares" xfId="1" builtinId="3"/>
    <cellStyle name="Millares [0] 2" xfId="3" xr:uid="{A5239678-FA27-411E-B040-BB25373F8E7F}"/>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ABC42-FB2D-4A76-81D5-DB4E26747BDE}">
  <dimension ref="A1:AU61"/>
  <sheetViews>
    <sheetView tabSelected="1" topLeftCell="AL24" workbookViewId="0">
      <selection activeCell="AT25" sqref="AT25"/>
    </sheetView>
  </sheetViews>
  <sheetFormatPr defaultColWidth="11.42578125" defaultRowHeight="15"/>
  <cols>
    <col min="3" max="3" width="16.42578125" customWidth="1"/>
    <col min="4" max="4" width="43" customWidth="1"/>
    <col min="7" max="7" width="17.42578125" customWidth="1"/>
    <col min="8" max="8" width="65.42578125" customWidth="1"/>
    <col min="10" max="10" width="20.7109375" customWidth="1"/>
    <col min="11" max="11" width="18" customWidth="1"/>
    <col min="17" max="17" width="12.85546875" customWidth="1"/>
    <col min="18" max="18" width="17.5703125" customWidth="1"/>
    <col min="19" max="19" width="20.42578125" customWidth="1"/>
    <col min="20" max="20" width="25.140625" customWidth="1"/>
    <col min="22" max="22" width="16.28515625" style="2" customWidth="1"/>
    <col min="23" max="23" width="20.85546875" style="2" customWidth="1"/>
    <col min="24" max="24" width="17.5703125" style="3" customWidth="1"/>
    <col min="25" max="25" width="45.42578125" customWidth="1"/>
    <col min="26" max="26" width="25.140625" customWidth="1"/>
    <col min="27" max="27" width="12" style="2" customWidth="1"/>
    <col min="28" max="28" width="18.28515625" style="2" customWidth="1"/>
    <col min="29" max="29" width="13.42578125" customWidth="1"/>
    <col min="30" max="30" width="51.28515625" customWidth="1"/>
    <col min="31" max="31" width="41" customWidth="1"/>
    <col min="34" max="34" width="11.42578125" style="3"/>
    <col min="35" max="35" width="70.28515625" customWidth="1"/>
    <col min="36" max="36" width="57" customWidth="1"/>
    <col min="40" max="40" width="57" customWidth="1"/>
    <col min="41" max="41" width="28" customWidth="1"/>
    <col min="42" max="42" width="23.28515625" customWidth="1"/>
    <col min="44" max="44" width="12.28515625" bestFit="1" customWidth="1"/>
    <col min="45" max="45" width="12.7109375" customWidth="1"/>
    <col min="46" max="46" width="56.28515625" customWidth="1"/>
  </cols>
  <sheetData>
    <row r="1" spans="1:22">
      <c r="A1" s="163" t="s">
        <v>0</v>
      </c>
      <c r="B1" s="163"/>
      <c r="C1" s="163"/>
      <c r="D1" s="163"/>
      <c r="E1" s="163"/>
      <c r="F1" s="163"/>
      <c r="G1" s="163"/>
      <c r="H1" s="163"/>
      <c r="I1" s="163"/>
      <c r="J1" s="163"/>
      <c r="K1" s="163"/>
      <c r="V1" s="1"/>
    </row>
    <row r="2" spans="1:22">
      <c r="A2" s="163" t="s">
        <v>1</v>
      </c>
      <c r="B2" s="163"/>
      <c r="C2" s="163"/>
      <c r="D2" s="163"/>
      <c r="E2" s="163"/>
      <c r="F2" s="163"/>
      <c r="G2" s="163"/>
      <c r="H2" s="163"/>
      <c r="I2" s="163"/>
      <c r="J2" s="163"/>
      <c r="K2" s="163"/>
    </row>
    <row r="3" spans="1:22">
      <c r="A3" s="163" t="s">
        <v>2</v>
      </c>
      <c r="B3" s="163"/>
      <c r="C3" s="163"/>
      <c r="D3" s="163"/>
      <c r="E3" s="163"/>
      <c r="F3" s="163"/>
      <c r="G3" s="163"/>
      <c r="H3" s="163"/>
      <c r="I3" s="163"/>
      <c r="J3" s="163"/>
      <c r="K3" s="163"/>
    </row>
    <row r="4" spans="1:22" ht="15.75" thickBot="1">
      <c r="F4" s="164" t="s">
        <v>3</v>
      </c>
      <c r="G4" s="164"/>
      <c r="H4" s="164"/>
      <c r="I4" s="164"/>
      <c r="J4" s="164"/>
    </row>
    <row r="5" spans="1:22">
      <c r="A5" s="165" t="s">
        <v>4</v>
      </c>
      <c r="B5" s="166"/>
      <c r="C5" s="171" t="s">
        <v>5</v>
      </c>
      <c r="D5" s="172"/>
      <c r="F5" s="157" t="s">
        <v>6</v>
      </c>
      <c r="G5" s="157" t="s">
        <v>7</v>
      </c>
      <c r="H5" s="164" t="s">
        <v>8</v>
      </c>
      <c r="I5" s="164"/>
      <c r="J5" s="164"/>
    </row>
    <row r="6" spans="1:22">
      <c r="A6" s="167"/>
      <c r="B6" s="168"/>
      <c r="C6" s="173"/>
      <c r="D6" s="172"/>
      <c r="F6" s="4">
        <v>1</v>
      </c>
      <c r="G6" s="158" t="s">
        <v>9</v>
      </c>
      <c r="H6" s="174" t="s">
        <v>10</v>
      </c>
      <c r="I6" s="174"/>
      <c r="J6" s="174"/>
    </row>
    <row r="7" spans="1:22">
      <c r="A7" s="167"/>
      <c r="B7" s="168"/>
      <c r="C7" s="173"/>
      <c r="D7" s="172"/>
      <c r="F7" s="4">
        <v>2</v>
      </c>
      <c r="G7" s="158" t="s">
        <v>11</v>
      </c>
      <c r="H7" s="175" t="s">
        <v>12</v>
      </c>
      <c r="I7" s="175"/>
      <c r="J7" s="175"/>
    </row>
    <row r="8" spans="1:22" ht="342.75" customHeight="1" thickBot="1">
      <c r="A8" s="169"/>
      <c r="B8" s="170"/>
      <c r="C8" s="173"/>
      <c r="D8" s="172"/>
      <c r="F8" s="4">
        <v>3</v>
      </c>
      <c r="G8" s="4" t="s">
        <v>13</v>
      </c>
      <c r="H8" s="176" t="s">
        <v>14</v>
      </c>
      <c r="I8" s="177"/>
      <c r="J8" s="177"/>
    </row>
    <row r="9" spans="1:22" ht="213" customHeight="1">
      <c r="F9" s="4">
        <v>4</v>
      </c>
      <c r="G9" s="5" t="s">
        <v>15</v>
      </c>
      <c r="H9" s="178" t="s">
        <v>16</v>
      </c>
      <c r="I9" s="178"/>
      <c r="J9" s="178"/>
    </row>
    <row r="10" spans="1:22" ht="45" customHeight="1">
      <c r="F10" s="158">
        <v>5</v>
      </c>
      <c r="G10" s="159" t="s">
        <v>17</v>
      </c>
      <c r="H10" s="179" t="s">
        <v>18</v>
      </c>
      <c r="I10" s="179"/>
      <c r="J10" s="179"/>
    </row>
    <row r="11" spans="1:22" ht="135.75" customHeight="1">
      <c r="F11" s="158">
        <v>6</v>
      </c>
      <c r="G11" s="159" t="s">
        <v>19</v>
      </c>
      <c r="H11" s="180" t="s">
        <v>20</v>
      </c>
      <c r="I11" s="180"/>
      <c r="J11" s="180"/>
    </row>
    <row r="12" spans="1:22" ht="291.75" customHeight="1">
      <c r="F12" s="158">
        <v>7</v>
      </c>
      <c r="G12" s="6" t="s">
        <v>21</v>
      </c>
      <c r="H12" s="161" t="s">
        <v>22</v>
      </c>
      <c r="I12" s="162"/>
      <c r="J12" s="162"/>
    </row>
    <row r="13" spans="1:22" ht="30">
      <c r="F13" s="158">
        <v>8</v>
      </c>
      <c r="G13" s="6" t="s">
        <v>23</v>
      </c>
      <c r="H13" s="161" t="s">
        <v>24</v>
      </c>
      <c r="I13" s="162"/>
      <c r="J13" s="162"/>
    </row>
    <row r="14" spans="1:22" ht="46.5" customHeight="1">
      <c r="F14" s="158">
        <v>9</v>
      </c>
      <c r="G14" s="6" t="s">
        <v>25</v>
      </c>
      <c r="H14" s="161" t="s">
        <v>26</v>
      </c>
      <c r="I14" s="162"/>
      <c r="J14" s="162"/>
    </row>
    <row r="17" spans="1:47" ht="15.75" thickBot="1"/>
    <row r="18" spans="1:47">
      <c r="A18" s="181" t="s">
        <v>27</v>
      </c>
      <c r="B18" s="182"/>
      <c r="C18" s="185" t="s">
        <v>28</v>
      </c>
      <c r="D18" s="188" t="s">
        <v>29</v>
      </c>
      <c r="E18" s="189"/>
      <c r="F18" s="189"/>
      <c r="G18" s="189"/>
      <c r="H18" s="189"/>
      <c r="I18" s="189"/>
      <c r="J18" s="189"/>
      <c r="K18" s="189"/>
      <c r="L18" s="189"/>
      <c r="M18" s="189"/>
      <c r="N18" s="189"/>
      <c r="O18" s="189"/>
      <c r="P18" s="185"/>
      <c r="Q18" s="192" t="s">
        <v>30</v>
      </c>
      <c r="R18" s="193"/>
      <c r="S18" s="193"/>
      <c r="T18" s="194"/>
      <c r="U18" s="198" t="s">
        <v>31</v>
      </c>
      <c r="V18" s="221" t="s">
        <v>32</v>
      </c>
      <c r="W18" s="222"/>
      <c r="X18" s="222"/>
      <c r="Y18" s="222"/>
      <c r="Z18" s="223"/>
      <c r="AA18" s="200" t="s">
        <v>32</v>
      </c>
      <c r="AB18" s="201"/>
      <c r="AC18" s="201"/>
      <c r="AD18" s="201"/>
      <c r="AE18" s="202"/>
      <c r="AF18" s="203" t="s">
        <v>32</v>
      </c>
      <c r="AG18" s="204"/>
      <c r="AH18" s="204"/>
      <c r="AI18" s="204"/>
      <c r="AJ18" s="205"/>
      <c r="AK18" s="200" t="s">
        <v>32</v>
      </c>
      <c r="AL18" s="201"/>
      <c r="AM18" s="201"/>
      <c r="AN18" s="201"/>
      <c r="AO18" s="202"/>
      <c r="AP18" s="206" t="s">
        <v>32</v>
      </c>
      <c r="AQ18" s="207"/>
      <c r="AR18" s="207"/>
      <c r="AS18" s="207"/>
      <c r="AT18" s="208"/>
    </row>
    <row r="19" spans="1:47">
      <c r="A19" s="183"/>
      <c r="B19" s="184"/>
      <c r="C19" s="186"/>
      <c r="D19" s="190"/>
      <c r="E19" s="191"/>
      <c r="F19" s="191"/>
      <c r="G19" s="191"/>
      <c r="H19" s="191"/>
      <c r="I19" s="191"/>
      <c r="J19" s="191"/>
      <c r="K19" s="191"/>
      <c r="L19" s="191"/>
      <c r="M19" s="191"/>
      <c r="N19" s="191"/>
      <c r="O19" s="191"/>
      <c r="P19" s="186"/>
      <c r="Q19" s="195"/>
      <c r="R19" s="196"/>
      <c r="S19" s="196"/>
      <c r="T19" s="197"/>
      <c r="U19" s="199"/>
      <c r="V19" s="209" t="s">
        <v>33</v>
      </c>
      <c r="W19" s="210"/>
      <c r="X19" s="210"/>
      <c r="Y19" s="210"/>
      <c r="Z19" s="211"/>
      <c r="AA19" s="212" t="s">
        <v>34</v>
      </c>
      <c r="AB19" s="213"/>
      <c r="AC19" s="213"/>
      <c r="AD19" s="213"/>
      <c r="AE19" s="214"/>
      <c r="AF19" s="215" t="s">
        <v>35</v>
      </c>
      <c r="AG19" s="216"/>
      <c r="AH19" s="216"/>
      <c r="AI19" s="216"/>
      <c r="AJ19" s="217"/>
      <c r="AK19" s="212" t="s">
        <v>36</v>
      </c>
      <c r="AL19" s="213"/>
      <c r="AM19" s="213"/>
      <c r="AN19" s="213"/>
      <c r="AO19" s="214"/>
      <c r="AP19" s="218" t="s">
        <v>37</v>
      </c>
      <c r="AQ19" s="219"/>
      <c r="AR19" s="219"/>
      <c r="AS19" s="219"/>
      <c r="AT19" s="220"/>
    </row>
    <row r="20" spans="1:47" ht="75">
      <c r="A20" s="90" t="s">
        <v>38</v>
      </c>
      <c r="B20" s="91" t="s">
        <v>39</v>
      </c>
      <c r="C20" s="187"/>
      <c r="D20" s="90" t="s">
        <v>40</v>
      </c>
      <c r="E20" s="91" t="s">
        <v>41</v>
      </c>
      <c r="F20" s="91" t="s">
        <v>42</v>
      </c>
      <c r="G20" s="91" t="s">
        <v>43</v>
      </c>
      <c r="H20" s="91" t="s">
        <v>44</v>
      </c>
      <c r="I20" s="91" t="s">
        <v>45</v>
      </c>
      <c r="J20" s="91" t="s">
        <v>46</v>
      </c>
      <c r="K20" s="91" t="s">
        <v>47</v>
      </c>
      <c r="L20" s="91" t="s">
        <v>48</v>
      </c>
      <c r="M20" s="91" t="s">
        <v>49</v>
      </c>
      <c r="N20" s="91" t="s">
        <v>50</v>
      </c>
      <c r="O20" s="91" t="s">
        <v>51</v>
      </c>
      <c r="P20" s="92" t="s">
        <v>52</v>
      </c>
      <c r="Q20" s="93" t="s">
        <v>53</v>
      </c>
      <c r="R20" s="94" t="s">
        <v>54</v>
      </c>
      <c r="S20" s="94" t="s">
        <v>55</v>
      </c>
      <c r="T20" s="95" t="s">
        <v>56</v>
      </c>
      <c r="U20" s="199"/>
      <c r="V20" s="96" t="s">
        <v>57</v>
      </c>
      <c r="W20" s="97" t="s">
        <v>58</v>
      </c>
      <c r="X20" s="98" t="s">
        <v>59</v>
      </c>
      <c r="Y20" s="99" t="s">
        <v>60</v>
      </c>
      <c r="Z20" s="100" t="s">
        <v>61</v>
      </c>
      <c r="AA20" s="101" t="s">
        <v>57</v>
      </c>
      <c r="AB20" s="102" t="s">
        <v>58</v>
      </c>
      <c r="AC20" s="103" t="s">
        <v>59</v>
      </c>
      <c r="AD20" s="104" t="s">
        <v>60</v>
      </c>
      <c r="AE20" s="105" t="s">
        <v>61</v>
      </c>
      <c r="AF20" s="106" t="s">
        <v>57</v>
      </c>
      <c r="AG20" s="107" t="s">
        <v>58</v>
      </c>
      <c r="AH20" s="108" t="s">
        <v>59</v>
      </c>
      <c r="AI20" s="108" t="s">
        <v>60</v>
      </c>
      <c r="AJ20" s="109" t="s">
        <v>61</v>
      </c>
      <c r="AK20" s="110" t="s">
        <v>57</v>
      </c>
      <c r="AL20" s="104" t="s">
        <v>58</v>
      </c>
      <c r="AM20" s="104" t="s">
        <v>59</v>
      </c>
      <c r="AN20" s="104" t="s">
        <v>60</v>
      </c>
      <c r="AO20" s="105" t="s">
        <v>61</v>
      </c>
      <c r="AP20" s="111" t="s">
        <v>43</v>
      </c>
      <c r="AQ20" s="112" t="s">
        <v>57</v>
      </c>
      <c r="AR20" s="112" t="s">
        <v>58</v>
      </c>
      <c r="AS20" s="112" t="s">
        <v>59</v>
      </c>
      <c r="AT20" s="113" t="s">
        <v>62</v>
      </c>
    </row>
    <row r="21" spans="1:47" s="11" customFormat="1" ht="147" customHeight="1">
      <c r="A21" s="4">
        <v>7</v>
      </c>
      <c r="B21" s="150" t="s">
        <v>63</v>
      </c>
      <c r="C21" s="150" t="s">
        <v>64</v>
      </c>
      <c r="D21" s="119" t="s">
        <v>65</v>
      </c>
      <c r="E21" s="120">
        <v>4.2099999999999999E-2</v>
      </c>
      <c r="F21" s="12" t="s">
        <v>66</v>
      </c>
      <c r="G21" s="13" t="s">
        <v>67</v>
      </c>
      <c r="H21" s="13" t="s">
        <v>68</v>
      </c>
      <c r="I21" s="121" t="s">
        <v>69</v>
      </c>
      <c r="J21" s="14" t="s">
        <v>70</v>
      </c>
      <c r="K21" s="15" t="s">
        <v>71</v>
      </c>
      <c r="L21" s="4">
        <v>0</v>
      </c>
      <c r="M21" s="4">
        <v>0</v>
      </c>
      <c r="N21" s="122">
        <v>0</v>
      </c>
      <c r="O21" s="4">
        <v>1</v>
      </c>
      <c r="P21" s="158">
        <v>1</v>
      </c>
      <c r="Q21" s="4" t="s">
        <v>72</v>
      </c>
      <c r="R21" s="150" t="s">
        <v>73</v>
      </c>
      <c r="S21" s="150" t="s">
        <v>74</v>
      </c>
      <c r="T21" s="150" t="s">
        <v>75</v>
      </c>
      <c r="U21" s="4" t="s">
        <v>76</v>
      </c>
      <c r="V21" s="159" t="s">
        <v>77</v>
      </c>
      <c r="W21" s="159" t="s">
        <v>77</v>
      </c>
      <c r="X21" s="10" t="s">
        <v>77</v>
      </c>
      <c r="Y21" s="160" t="s">
        <v>77</v>
      </c>
      <c r="Z21" s="160" t="s">
        <v>77</v>
      </c>
      <c r="AA21" s="7" t="s">
        <v>77</v>
      </c>
      <c r="AB21" s="7" t="s">
        <v>77</v>
      </c>
      <c r="AC21" s="8" t="s">
        <v>77</v>
      </c>
      <c r="AD21" s="9" t="s">
        <v>77</v>
      </c>
      <c r="AE21" s="9" t="s">
        <v>77</v>
      </c>
      <c r="AF21" s="159" t="s">
        <v>77</v>
      </c>
      <c r="AG21" s="159" t="s">
        <v>77</v>
      </c>
      <c r="AH21" s="10" t="s">
        <v>77</v>
      </c>
      <c r="AI21" s="9" t="s">
        <v>78</v>
      </c>
      <c r="AJ21" s="9" t="s">
        <v>79</v>
      </c>
      <c r="AK21" s="159">
        <v>565</v>
      </c>
      <c r="AL21" s="159">
        <v>587</v>
      </c>
      <c r="AM21" s="19">
        <v>1</v>
      </c>
      <c r="AN21" s="9" t="s">
        <v>78</v>
      </c>
      <c r="AO21" s="9" t="s">
        <v>79</v>
      </c>
      <c r="AP21" s="150" t="s">
        <v>80</v>
      </c>
      <c r="AQ21" s="159">
        <v>565</v>
      </c>
      <c r="AR21" s="159">
        <f>+AL21</f>
        <v>587</v>
      </c>
      <c r="AS21" s="19">
        <v>1</v>
      </c>
      <c r="AT21" s="9" t="s">
        <v>81</v>
      </c>
      <c r="AU21"/>
    </row>
    <row r="22" spans="1:47" s="11" customFormat="1" ht="90.75" customHeight="1">
      <c r="A22" s="4">
        <v>7</v>
      </c>
      <c r="B22" s="150" t="s">
        <v>63</v>
      </c>
      <c r="C22" s="150" t="s">
        <v>64</v>
      </c>
      <c r="D22" s="123" t="s">
        <v>82</v>
      </c>
      <c r="E22" s="120">
        <v>4.2099999999999999E-2</v>
      </c>
      <c r="F22" s="12" t="s">
        <v>66</v>
      </c>
      <c r="G22" s="13" t="s">
        <v>67</v>
      </c>
      <c r="H22" s="13" t="s">
        <v>83</v>
      </c>
      <c r="I22" s="121" t="s">
        <v>69</v>
      </c>
      <c r="J22" s="14" t="s">
        <v>70</v>
      </c>
      <c r="K22" s="15" t="s">
        <v>84</v>
      </c>
      <c r="L22" s="4">
        <v>0</v>
      </c>
      <c r="M22" s="4">
        <v>0</v>
      </c>
      <c r="N22" s="4">
        <v>1</v>
      </c>
      <c r="O22" s="4">
        <v>0</v>
      </c>
      <c r="P22" s="124">
        <v>1</v>
      </c>
      <c r="Q22" s="4" t="s">
        <v>72</v>
      </c>
      <c r="R22" s="150" t="s">
        <v>73</v>
      </c>
      <c r="S22" s="150" t="s">
        <v>74</v>
      </c>
      <c r="T22" s="150" t="s">
        <v>85</v>
      </c>
      <c r="U22" s="4" t="s">
        <v>76</v>
      </c>
      <c r="V22" s="159" t="s">
        <v>77</v>
      </c>
      <c r="W22" s="159" t="s">
        <v>77</v>
      </c>
      <c r="X22" s="10" t="s">
        <v>77</v>
      </c>
      <c r="Y22" s="160" t="s">
        <v>77</v>
      </c>
      <c r="Z22" s="160" t="s">
        <v>77</v>
      </c>
      <c r="AA22" s="125" t="s">
        <v>77</v>
      </c>
      <c r="AB22" s="16" t="s">
        <v>77</v>
      </c>
      <c r="AC22" s="126" t="s">
        <v>77</v>
      </c>
      <c r="AD22" s="9" t="s">
        <v>86</v>
      </c>
      <c r="AE22" s="9" t="s">
        <v>87</v>
      </c>
      <c r="AF22" s="159">
        <v>1</v>
      </c>
      <c r="AG22" s="7">
        <v>1</v>
      </c>
      <c r="AH22" s="17">
        <v>1</v>
      </c>
      <c r="AI22" s="9" t="s">
        <v>86</v>
      </c>
      <c r="AJ22" s="9" t="s">
        <v>87</v>
      </c>
      <c r="AK22" s="159" t="s">
        <v>77</v>
      </c>
      <c r="AL22" s="159" t="s">
        <v>77</v>
      </c>
      <c r="AM22" s="10" t="s">
        <v>77</v>
      </c>
      <c r="AN22" s="10" t="s">
        <v>77</v>
      </c>
      <c r="AO22" s="10" t="s">
        <v>77</v>
      </c>
      <c r="AP22" s="150" t="s">
        <v>88</v>
      </c>
      <c r="AQ22" s="9">
        <v>1</v>
      </c>
      <c r="AR22" s="9">
        <v>1</v>
      </c>
      <c r="AS22" s="19">
        <v>1</v>
      </c>
      <c r="AT22" s="9" t="s">
        <v>86</v>
      </c>
    </row>
    <row r="23" spans="1:47" s="11" customFormat="1" ht="209.25" customHeight="1">
      <c r="A23" s="4">
        <v>6</v>
      </c>
      <c r="B23" s="150" t="s">
        <v>89</v>
      </c>
      <c r="C23" s="150" t="s">
        <v>64</v>
      </c>
      <c r="D23" s="45" t="s">
        <v>90</v>
      </c>
      <c r="E23" s="120">
        <v>4.2099999999999999E-2</v>
      </c>
      <c r="F23" s="159" t="s">
        <v>91</v>
      </c>
      <c r="G23" s="150" t="s">
        <v>92</v>
      </c>
      <c r="H23" s="150" t="s">
        <v>93</v>
      </c>
      <c r="I23" s="29" t="s">
        <v>94</v>
      </c>
      <c r="J23" s="14" t="s">
        <v>95</v>
      </c>
      <c r="K23" s="15" t="s">
        <v>96</v>
      </c>
      <c r="L23" s="4"/>
      <c r="M23" s="18">
        <v>1</v>
      </c>
      <c r="N23" s="18">
        <v>1</v>
      </c>
      <c r="O23" s="18">
        <v>1</v>
      </c>
      <c r="P23" s="18">
        <v>1</v>
      </c>
      <c r="Q23" s="4" t="s">
        <v>72</v>
      </c>
      <c r="R23" s="150" t="s">
        <v>97</v>
      </c>
      <c r="S23" s="150" t="s">
        <v>74</v>
      </c>
      <c r="T23" s="150" t="s">
        <v>98</v>
      </c>
      <c r="U23" s="4" t="s">
        <v>76</v>
      </c>
      <c r="V23" s="159" t="s">
        <v>77</v>
      </c>
      <c r="W23" s="159" t="s">
        <v>77</v>
      </c>
      <c r="X23" s="10" t="s">
        <v>77</v>
      </c>
      <c r="Y23" s="160" t="s">
        <v>77</v>
      </c>
      <c r="Z23" s="160" t="s">
        <v>77</v>
      </c>
      <c r="AA23" s="19">
        <v>1</v>
      </c>
      <c r="AB23" s="19">
        <v>1</v>
      </c>
      <c r="AC23" s="127">
        <v>1</v>
      </c>
      <c r="AD23" s="150" t="s">
        <v>99</v>
      </c>
      <c r="AE23" s="9" t="s">
        <v>100</v>
      </c>
      <c r="AF23" s="19">
        <v>1</v>
      </c>
      <c r="AG23" s="20">
        <v>1</v>
      </c>
      <c r="AH23" s="17">
        <f>+AG23/AF23</f>
        <v>1</v>
      </c>
      <c r="AI23" s="9" t="s">
        <v>101</v>
      </c>
      <c r="AJ23" s="9" t="s">
        <v>100</v>
      </c>
      <c r="AK23" s="87">
        <v>1</v>
      </c>
      <c r="AL23" s="144">
        <v>1</v>
      </c>
      <c r="AM23" s="151">
        <f t="shared" ref="AM23:AM39" si="0">+AL23/AK23</f>
        <v>1</v>
      </c>
      <c r="AN23" s="9" t="s">
        <v>102</v>
      </c>
      <c r="AO23" s="9" t="s">
        <v>102</v>
      </c>
      <c r="AP23" s="150" t="s">
        <v>92</v>
      </c>
      <c r="AQ23" s="87">
        <f>+(AK23+AF23+AA23)/3</f>
        <v>1</v>
      </c>
      <c r="AR23" s="87">
        <v>1</v>
      </c>
      <c r="AS23" s="87">
        <f t="shared" ref="AS23:AS32" si="1">+AR23/AQ23</f>
        <v>1</v>
      </c>
      <c r="AT23" s="9" t="s">
        <v>102</v>
      </c>
    </row>
    <row r="24" spans="1:47" s="11" customFormat="1" ht="177" customHeight="1">
      <c r="A24" s="4">
        <v>6</v>
      </c>
      <c r="B24" s="150" t="s">
        <v>89</v>
      </c>
      <c r="C24" s="150" t="s">
        <v>64</v>
      </c>
      <c r="D24" s="128" t="s">
        <v>103</v>
      </c>
      <c r="E24" s="120">
        <v>4.2099999999999999E-2</v>
      </c>
      <c r="F24" s="159" t="s">
        <v>91</v>
      </c>
      <c r="G24" s="150" t="s">
        <v>104</v>
      </c>
      <c r="H24" s="150" t="s">
        <v>105</v>
      </c>
      <c r="I24" s="21">
        <v>0.66100000000000003</v>
      </c>
      <c r="J24" s="14" t="s">
        <v>106</v>
      </c>
      <c r="K24" s="15" t="s">
        <v>107</v>
      </c>
      <c r="L24" s="4"/>
      <c r="M24" s="4"/>
      <c r="N24" s="4"/>
      <c r="O24" s="22">
        <v>0.9</v>
      </c>
      <c r="P24" s="18">
        <v>0.9</v>
      </c>
      <c r="Q24" s="4" t="s">
        <v>72</v>
      </c>
      <c r="R24" s="150" t="s">
        <v>108</v>
      </c>
      <c r="S24" s="150" t="s">
        <v>74</v>
      </c>
      <c r="T24" s="150" t="s">
        <v>109</v>
      </c>
      <c r="U24" s="4" t="s">
        <v>76</v>
      </c>
      <c r="V24" s="159" t="s">
        <v>77</v>
      </c>
      <c r="W24" s="23">
        <v>0.65</v>
      </c>
      <c r="X24" s="10" t="s">
        <v>77</v>
      </c>
      <c r="Y24" s="160" t="s">
        <v>110</v>
      </c>
      <c r="Z24" s="160" t="s">
        <v>111</v>
      </c>
      <c r="AA24" s="7" t="s">
        <v>77</v>
      </c>
      <c r="AB24" s="7" t="s">
        <v>77</v>
      </c>
      <c r="AC24" s="8" t="s">
        <v>77</v>
      </c>
      <c r="AD24" s="9" t="s">
        <v>77</v>
      </c>
      <c r="AE24" s="9" t="s">
        <v>77</v>
      </c>
      <c r="AF24" s="16" t="s">
        <v>77</v>
      </c>
      <c r="AG24" s="16" t="s">
        <v>77</v>
      </c>
      <c r="AH24" s="24" t="s">
        <v>77</v>
      </c>
      <c r="AI24" s="16" t="s">
        <v>77</v>
      </c>
      <c r="AJ24" s="16" t="s">
        <v>77</v>
      </c>
      <c r="AK24" s="141">
        <v>0.9</v>
      </c>
      <c r="AL24" s="151">
        <v>0.76600000000000001</v>
      </c>
      <c r="AM24" s="151">
        <f t="shared" si="0"/>
        <v>0.85111111111111115</v>
      </c>
      <c r="AN24" s="143" t="s">
        <v>112</v>
      </c>
      <c r="AO24" s="9" t="s">
        <v>113</v>
      </c>
      <c r="AP24" s="142" t="s">
        <v>104</v>
      </c>
      <c r="AQ24" s="151">
        <v>0.9</v>
      </c>
      <c r="AR24" s="151">
        <f>+AL24</f>
        <v>0.76600000000000001</v>
      </c>
      <c r="AS24" s="151">
        <f t="shared" si="1"/>
        <v>0.85111111111111115</v>
      </c>
      <c r="AT24" s="143" t="s">
        <v>114</v>
      </c>
    </row>
    <row r="25" spans="1:47" s="11" customFormat="1" ht="162" customHeight="1">
      <c r="A25" s="4">
        <v>6</v>
      </c>
      <c r="B25" s="150" t="s">
        <v>89</v>
      </c>
      <c r="C25" s="150" t="s">
        <v>115</v>
      </c>
      <c r="D25" s="150" t="s">
        <v>116</v>
      </c>
      <c r="E25" s="120">
        <v>4.2099999999999999E-2</v>
      </c>
      <c r="F25" s="159" t="s">
        <v>66</v>
      </c>
      <c r="G25" s="150" t="s">
        <v>117</v>
      </c>
      <c r="H25" s="150" t="s">
        <v>118</v>
      </c>
      <c r="I25" s="25" t="s">
        <v>119</v>
      </c>
      <c r="J25" s="14" t="s">
        <v>106</v>
      </c>
      <c r="K25" s="15" t="s">
        <v>120</v>
      </c>
      <c r="L25" s="4"/>
      <c r="M25" s="18">
        <v>0.2</v>
      </c>
      <c r="N25" s="4"/>
      <c r="O25" s="18">
        <v>0.95</v>
      </c>
      <c r="P25" s="18">
        <v>0.95</v>
      </c>
      <c r="Q25" s="4" t="s">
        <v>72</v>
      </c>
      <c r="R25" s="150" t="s">
        <v>121</v>
      </c>
      <c r="S25" s="150" t="s">
        <v>122</v>
      </c>
      <c r="T25" s="150" t="s">
        <v>123</v>
      </c>
      <c r="U25" s="4" t="s">
        <v>76</v>
      </c>
      <c r="V25" s="159" t="s">
        <v>77</v>
      </c>
      <c r="W25" s="26">
        <v>9.7900000000000001E-2</v>
      </c>
      <c r="X25" s="127" t="s">
        <v>77</v>
      </c>
      <c r="Y25" s="160" t="s">
        <v>124</v>
      </c>
      <c r="Z25" s="160" t="s">
        <v>125</v>
      </c>
      <c r="AA25" s="19">
        <v>0.2</v>
      </c>
      <c r="AB25" s="27">
        <v>0.1923</v>
      </c>
      <c r="AC25" s="17">
        <f>AB25/AA25</f>
        <v>0.96149999999999991</v>
      </c>
      <c r="AD25" s="9" t="s">
        <v>126</v>
      </c>
      <c r="AE25" s="9" t="s">
        <v>127</v>
      </c>
      <c r="AF25" s="16" t="s">
        <v>77</v>
      </c>
      <c r="AG25" s="16" t="s">
        <v>77</v>
      </c>
      <c r="AH25" s="24" t="s">
        <v>77</v>
      </c>
      <c r="AI25" s="16" t="s">
        <v>77</v>
      </c>
      <c r="AJ25" s="16" t="s">
        <v>77</v>
      </c>
      <c r="AK25" s="141">
        <v>0.95</v>
      </c>
      <c r="AL25" s="151">
        <v>0.78380000000000005</v>
      </c>
      <c r="AM25" s="151">
        <f t="shared" si="0"/>
        <v>0.82505263157894748</v>
      </c>
      <c r="AN25" s="143" t="s">
        <v>128</v>
      </c>
      <c r="AO25" s="143" t="s">
        <v>113</v>
      </c>
      <c r="AP25" s="142" t="s">
        <v>117</v>
      </c>
      <c r="AQ25" s="151">
        <f>+P25</f>
        <v>0.95</v>
      </c>
      <c r="AR25" s="151">
        <f>+AL25</f>
        <v>0.78380000000000005</v>
      </c>
      <c r="AS25" s="151">
        <f t="shared" si="1"/>
        <v>0.82505263157894748</v>
      </c>
      <c r="AT25" s="143" t="str">
        <f>+AN25</f>
        <v>No se logro la meta establecida debido a que el proceso de EMRE de la ruta de la bicicleta no se logro llevar a cabo.</v>
      </c>
    </row>
    <row r="26" spans="1:47" s="11" customFormat="1" ht="84.75" customHeight="1">
      <c r="A26" s="4">
        <v>6</v>
      </c>
      <c r="B26" s="150" t="s">
        <v>89</v>
      </c>
      <c r="C26" s="150" t="s">
        <v>115</v>
      </c>
      <c r="D26" s="150" t="s">
        <v>129</v>
      </c>
      <c r="E26" s="120">
        <v>4.2099999999999999E-2</v>
      </c>
      <c r="F26" s="159" t="s">
        <v>66</v>
      </c>
      <c r="G26" s="150" t="s">
        <v>130</v>
      </c>
      <c r="H26" s="150" t="s">
        <v>131</v>
      </c>
      <c r="I26" s="28">
        <v>0.29820000000000002</v>
      </c>
      <c r="J26" s="14" t="s">
        <v>106</v>
      </c>
      <c r="K26" s="15" t="s">
        <v>132</v>
      </c>
      <c r="L26" s="4"/>
      <c r="M26" s="4"/>
      <c r="N26" s="4"/>
      <c r="O26" s="18">
        <v>0.25</v>
      </c>
      <c r="P26" s="18">
        <v>0.25</v>
      </c>
      <c r="Q26" s="4" t="s">
        <v>72</v>
      </c>
      <c r="R26" s="150" t="s">
        <v>121</v>
      </c>
      <c r="S26" s="150" t="s">
        <v>122</v>
      </c>
      <c r="T26" s="150" t="s">
        <v>123</v>
      </c>
      <c r="U26" s="4" t="s">
        <v>76</v>
      </c>
      <c r="V26" s="159" t="s">
        <v>77</v>
      </c>
      <c r="W26" s="26">
        <v>1.5100000000000001E-2</v>
      </c>
      <c r="X26" s="10" t="s">
        <v>77</v>
      </c>
      <c r="Y26" s="160" t="s">
        <v>133</v>
      </c>
      <c r="Z26" s="160" t="s">
        <v>125</v>
      </c>
      <c r="AA26" s="7" t="s">
        <v>77</v>
      </c>
      <c r="AB26" s="7" t="s">
        <v>77</v>
      </c>
      <c r="AC26" s="8" t="s">
        <v>77</v>
      </c>
      <c r="AD26" s="9" t="s">
        <v>77</v>
      </c>
      <c r="AE26" s="9" t="s">
        <v>77</v>
      </c>
      <c r="AF26" s="16" t="s">
        <v>77</v>
      </c>
      <c r="AG26" s="16" t="s">
        <v>77</v>
      </c>
      <c r="AH26" s="24" t="s">
        <v>77</v>
      </c>
      <c r="AI26" s="16" t="s">
        <v>77</v>
      </c>
      <c r="AJ26" s="16" t="s">
        <v>77</v>
      </c>
      <c r="AK26" s="141">
        <v>0.3</v>
      </c>
      <c r="AL26" s="141">
        <v>1.0656666666666668</v>
      </c>
      <c r="AM26" s="151">
        <v>1</v>
      </c>
      <c r="AN26" s="143" t="s">
        <v>134</v>
      </c>
      <c r="AO26" s="143" t="s">
        <v>113</v>
      </c>
      <c r="AP26" s="142" t="s">
        <v>130</v>
      </c>
      <c r="AQ26" s="151">
        <v>0.3</v>
      </c>
      <c r="AR26" s="151">
        <f>+AL26</f>
        <v>1.0656666666666668</v>
      </c>
      <c r="AS26" s="151">
        <v>1</v>
      </c>
      <c r="AT26" s="143" t="str">
        <f>+AN26</f>
        <v>Se realizaron los pagos programados para la vigencia</v>
      </c>
    </row>
    <row r="27" spans="1:47" s="11" customFormat="1" ht="95.25" customHeight="1">
      <c r="A27" s="4">
        <v>6</v>
      </c>
      <c r="B27" s="150" t="s">
        <v>89</v>
      </c>
      <c r="C27" s="150" t="s">
        <v>115</v>
      </c>
      <c r="D27" s="36" t="s">
        <v>135</v>
      </c>
      <c r="E27" s="120">
        <v>4.2099999999999999E-2</v>
      </c>
      <c r="F27" s="159" t="s">
        <v>66</v>
      </c>
      <c r="G27" s="150" t="s">
        <v>136</v>
      </c>
      <c r="H27" s="150" t="s">
        <v>137</v>
      </c>
      <c r="I27" s="28">
        <v>0.79690000000000005</v>
      </c>
      <c r="J27" s="14" t="s">
        <v>106</v>
      </c>
      <c r="K27" s="15" t="s">
        <v>138</v>
      </c>
      <c r="L27" s="4"/>
      <c r="M27" s="4"/>
      <c r="N27" s="4"/>
      <c r="O27" s="22">
        <v>0.5</v>
      </c>
      <c r="P27" s="18">
        <v>0.5</v>
      </c>
      <c r="Q27" s="4" t="s">
        <v>72</v>
      </c>
      <c r="R27" s="150" t="s">
        <v>121</v>
      </c>
      <c r="S27" s="150" t="s">
        <v>122</v>
      </c>
      <c r="T27" s="150" t="s">
        <v>123</v>
      </c>
      <c r="U27" s="4" t="s">
        <v>76</v>
      </c>
      <c r="V27" s="159" t="s">
        <v>77</v>
      </c>
      <c r="W27" s="26">
        <v>0.1045</v>
      </c>
      <c r="X27" s="10" t="s">
        <v>77</v>
      </c>
      <c r="Y27" s="160" t="s">
        <v>139</v>
      </c>
      <c r="Z27" s="160" t="s">
        <v>125</v>
      </c>
      <c r="AA27" s="7" t="s">
        <v>77</v>
      </c>
      <c r="AB27" s="7" t="s">
        <v>77</v>
      </c>
      <c r="AC27" s="8" t="s">
        <v>77</v>
      </c>
      <c r="AD27" s="9" t="s">
        <v>77</v>
      </c>
      <c r="AE27" s="9" t="s">
        <v>77</v>
      </c>
      <c r="AF27" s="16" t="s">
        <v>77</v>
      </c>
      <c r="AG27" s="16" t="s">
        <v>77</v>
      </c>
      <c r="AH27" s="24" t="s">
        <v>77</v>
      </c>
      <c r="AI27" s="16" t="s">
        <v>77</v>
      </c>
      <c r="AJ27" s="16" t="s">
        <v>77</v>
      </c>
      <c r="AK27" s="141">
        <v>0.6</v>
      </c>
      <c r="AL27" s="141">
        <v>0.80700000000000005</v>
      </c>
      <c r="AM27" s="151">
        <v>1</v>
      </c>
      <c r="AN27" s="143" t="s">
        <v>140</v>
      </c>
      <c r="AO27" s="143" t="s">
        <v>113</v>
      </c>
      <c r="AP27" s="142" t="s">
        <v>136</v>
      </c>
      <c r="AQ27" s="151">
        <v>0.6</v>
      </c>
      <c r="AR27" s="151">
        <f>+AL27</f>
        <v>0.80700000000000005</v>
      </c>
      <c r="AS27" s="151">
        <v>1</v>
      </c>
      <c r="AT27" s="143" t="str">
        <f>+AN27</f>
        <v>Se logro girar y terminar los contratos programados de la vigencia 2020</v>
      </c>
    </row>
    <row r="28" spans="1:47" s="11" customFormat="1" ht="106.5" customHeight="1">
      <c r="A28" s="4">
        <v>6</v>
      </c>
      <c r="B28" s="150" t="s">
        <v>89</v>
      </c>
      <c r="C28" s="150" t="s">
        <v>115</v>
      </c>
      <c r="D28" s="36" t="s">
        <v>141</v>
      </c>
      <c r="E28" s="120">
        <v>4.2099999999999999E-2</v>
      </c>
      <c r="F28" s="159" t="s">
        <v>66</v>
      </c>
      <c r="G28" s="150" t="s">
        <v>142</v>
      </c>
      <c r="H28" s="150" t="s">
        <v>143</v>
      </c>
      <c r="I28" s="28">
        <v>0.44490000000000002</v>
      </c>
      <c r="J28" s="14" t="s">
        <v>106</v>
      </c>
      <c r="K28" s="15" t="s">
        <v>144</v>
      </c>
      <c r="L28" s="4"/>
      <c r="M28" s="4"/>
      <c r="N28" s="4"/>
      <c r="O28" s="22">
        <v>0.7</v>
      </c>
      <c r="P28" s="18">
        <v>0.7</v>
      </c>
      <c r="Q28" s="4" t="s">
        <v>72</v>
      </c>
      <c r="R28" s="150" t="s">
        <v>121</v>
      </c>
      <c r="S28" s="150" t="s">
        <v>122</v>
      </c>
      <c r="T28" s="150" t="s">
        <v>123</v>
      </c>
      <c r="U28" s="4" t="s">
        <v>76</v>
      </c>
      <c r="V28" s="159" t="s">
        <v>77</v>
      </c>
      <c r="W28" s="26">
        <v>6.5600000000000006E-2</v>
      </c>
      <c r="X28" s="10" t="s">
        <v>77</v>
      </c>
      <c r="Y28" s="160" t="s">
        <v>145</v>
      </c>
      <c r="Z28" s="160" t="s">
        <v>125</v>
      </c>
      <c r="AA28" s="7" t="s">
        <v>77</v>
      </c>
      <c r="AB28" s="7" t="s">
        <v>77</v>
      </c>
      <c r="AC28" s="8" t="s">
        <v>77</v>
      </c>
      <c r="AD28" s="9" t="s">
        <v>77</v>
      </c>
      <c r="AE28" s="9" t="s">
        <v>77</v>
      </c>
      <c r="AF28" s="16" t="s">
        <v>77</v>
      </c>
      <c r="AG28" s="16" t="s">
        <v>77</v>
      </c>
      <c r="AH28" s="24" t="s">
        <v>77</v>
      </c>
      <c r="AI28" s="16" t="s">
        <v>77</v>
      </c>
      <c r="AJ28" s="16" t="s">
        <v>77</v>
      </c>
      <c r="AK28" s="141">
        <v>0.7</v>
      </c>
      <c r="AL28" s="141">
        <v>0.97819999999999996</v>
      </c>
      <c r="AM28" s="151">
        <v>1</v>
      </c>
      <c r="AN28" s="143" t="s">
        <v>146</v>
      </c>
      <c r="AO28" s="143" t="s">
        <v>113</v>
      </c>
      <c r="AP28" s="142" t="s">
        <v>142</v>
      </c>
      <c r="AQ28" s="151">
        <v>0.7</v>
      </c>
      <c r="AR28" s="151">
        <f>+AL28</f>
        <v>0.97819999999999996</v>
      </c>
      <c r="AS28" s="151">
        <v>1</v>
      </c>
      <c r="AT28" s="143" t="str">
        <f>+AN28</f>
        <v xml:space="preserve">Se logro depurar y girar de acuerdo a la meta. </v>
      </c>
    </row>
    <row r="29" spans="1:47" s="11" customFormat="1" ht="231.75" customHeight="1">
      <c r="A29" s="4">
        <v>6</v>
      </c>
      <c r="B29" s="150" t="s">
        <v>89</v>
      </c>
      <c r="C29" s="150" t="s">
        <v>115</v>
      </c>
      <c r="D29" s="150" t="s">
        <v>147</v>
      </c>
      <c r="E29" s="120">
        <v>4.2099999999999999E-2</v>
      </c>
      <c r="F29" s="159" t="s">
        <v>91</v>
      </c>
      <c r="G29" s="150" t="s">
        <v>148</v>
      </c>
      <c r="H29" s="15" t="s">
        <v>93</v>
      </c>
      <c r="I29" s="29" t="s">
        <v>94</v>
      </c>
      <c r="J29" s="14" t="s">
        <v>95</v>
      </c>
      <c r="K29" s="15" t="s">
        <v>96</v>
      </c>
      <c r="L29" s="18"/>
      <c r="M29" s="18">
        <v>1</v>
      </c>
      <c r="N29" s="18">
        <v>1</v>
      </c>
      <c r="O29" s="18">
        <v>1</v>
      </c>
      <c r="P29" s="18">
        <v>1</v>
      </c>
      <c r="Q29" s="4" t="s">
        <v>72</v>
      </c>
      <c r="R29" s="150" t="s">
        <v>149</v>
      </c>
      <c r="S29" s="150" t="s">
        <v>150</v>
      </c>
      <c r="T29" s="150" t="s">
        <v>151</v>
      </c>
      <c r="U29" s="4" t="s">
        <v>76</v>
      </c>
      <c r="V29" s="159" t="s">
        <v>77</v>
      </c>
      <c r="W29" s="159" t="s">
        <v>77</v>
      </c>
      <c r="X29" s="10" t="s">
        <v>77</v>
      </c>
      <c r="Y29" s="160" t="s">
        <v>77</v>
      </c>
      <c r="Z29" s="160" t="s">
        <v>77</v>
      </c>
      <c r="AA29" s="19">
        <v>1</v>
      </c>
      <c r="AB29" s="30">
        <v>1</v>
      </c>
      <c r="AC29" s="31">
        <f t="shared" ref="AC29:AC38" si="2">+AB29/AA29</f>
        <v>1</v>
      </c>
      <c r="AD29" s="9" t="s">
        <v>152</v>
      </c>
      <c r="AE29" s="9" t="s">
        <v>153</v>
      </c>
      <c r="AF29" s="19">
        <v>1</v>
      </c>
      <c r="AG29" s="20">
        <v>0.5</v>
      </c>
      <c r="AH29" s="32">
        <v>0.5</v>
      </c>
      <c r="AI29" s="7" t="s">
        <v>154</v>
      </c>
      <c r="AJ29" s="7" t="s">
        <v>153</v>
      </c>
      <c r="AK29" s="129">
        <v>1</v>
      </c>
      <c r="AL29" s="146">
        <v>1</v>
      </c>
      <c r="AM29" s="151">
        <f t="shared" si="0"/>
        <v>1</v>
      </c>
      <c r="AN29" s="9" t="s">
        <v>155</v>
      </c>
      <c r="AO29" s="9" t="s">
        <v>155</v>
      </c>
      <c r="AP29" s="150" t="s">
        <v>148</v>
      </c>
      <c r="AQ29" s="87">
        <f>+(AK29+AF29+AA29)/3</f>
        <v>1</v>
      </c>
      <c r="AR29" s="87">
        <f>+(AL29+AG29+AB29)/3</f>
        <v>0.83333333333333337</v>
      </c>
      <c r="AS29" s="89">
        <f t="shared" si="1"/>
        <v>0.83333333333333337</v>
      </c>
      <c r="AT29" s="9" t="s">
        <v>155</v>
      </c>
    </row>
    <row r="30" spans="1:47" s="11" customFormat="1" ht="136.5" customHeight="1">
      <c r="A30" s="4">
        <v>6</v>
      </c>
      <c r="B30" s="150" t="s">
        <v>89</v>
      </c>
      <c r="C30" s="150" t="s">
        <v>115</v>
      </c>
      <c r="D30" s="150" t="s">
        <v>156</v>
      </c>
      <c r="E30" s="120">
        <v>4.2099999999999999E-2</v>
      </c>
      <c r="F30" s="159" t="s">
        <v>66</v>
      </c>
      <c r="G30" s="150" t="s">
        <v>157</v>
      </c>
      <c r="H30" s="15" t="s">
        <v>93</v>
      </c>
      <c r="I30" s="29" t="s">
        <v>94</v>
      </c>
      <c r="J30" s="14" t="s">
        <v>95</v>
      </c>
      <c r="K30" s="15" t="s">
        <v>96</v>
      </c>
      <c r="L30" s="18">
        <v>0</v>
      </c>
      <c r="M30" s="18">
        <v>1</v>
      </c>
      <c r="N30" s="18">
        <v>1</v>
      </c>
      <c r="O30" s="18">
        <v>1</v>
      </c>
      <c r="P30" s="18">
        <v>1</v>
      </c>
      <c r="Q30" s="4" t="s">
        <v>72</v>
      </c>
      <c r="R30" s="150" t="s">
        <v>158</v>
      </c>
      <c r="S30" s="150" t="s">
        <v>159</v>
      </c>
      <c r="T30" s="150" t="s">
        <v>160</v>
      </c>
      <c r="U30" s="4" t="s">
        <v>76</v>
      </c>
      <c r="V30" s="19" t="s">
        <v>161</v>
      </c>
      <c r="W30" s="19" t="s">
        <v>161</v>
      </c>
      <c r="X30" s="127" t="s">
        <v>161</v>
      </c>
      <c r="Y30" s="130" t="s">
        <v>161</v>
      </c>
      <c r="Z30" s="130" t="s">
        <v>161</v>
      </c>
      <c r="AA30" s="19">
        <v>1</v>
      </c>
      <c r="AB30" s="19">
        <v>1</v>
      </c>
      <c r="AC30" s="32">
        <f t="shared" si="2"/>
        <v>1</v>
      </c>
      <c r="AD30" s="9" t="s">
        <v>162</v>
      </c>
      <c r="AE30" s="9" t="s">
        <v>163</v>
      </c>
      <c r="AF30" s="19">
        <v>1</v>
      </c>
      <c r="AG30" s="30">
        <v>1</v>
      </c>
      <c r="AH30" s="32">
        <v>1</v>
      </c>
      <c r="AI30" s="7" t="s">
        <v>164</v>
      </c>
      <c r="AJ30" s="7" t="s">
        <v>165</v>
      </c>
      <c r="AK30" s="129">
        <v>1</v>
      </c>
      <c r="AL30" s="87">
        <v>1</v>
      </c>
      <c r="AM30" s="151">
        <f t="shared" si="0"/>
        <v>1</v>
      </c>
      <c r="AN30" s="143" t="s">
        <v>166</v>
      </c>
      <c r="AO30" s="145" t="s">
        <v>165</v>
      </c>
      <c r="AP30" s="150" t="s">
        <v>157</v>
      </c>
      <c r="AQ30" s="87">
        <f>+(AK30+AF30+AA30)/3</f>
        <v>1</v>
      </c>
      <c r="AR30" s="87">
        <f>+(AL30+AG30+AB30)/3</f>
        <v>1</v>
      </c>
      <c r="AS30" s="89">
        <f t="shared" si="1"/>
        <v>1</v>
      </c>
      <c r="AT30" s="9" t="s">
        <v>167</v>
      </c>
    </row>
    <row r="31" spans="1:47" s="11" customFormat="1" ht="102.75" customHeight="1">
      <c r="A31" s="4">
        <v>6</v>
      </c>
      <c r="B31" s="150" t="s">
        <v>89</v>
      </c>
      <c r="C31" s="150" t="s">
        <v>115</v>
      </c>
      <c r="D31" s="34" t="s">
        <v>168</v>
      </c>
      <c r="E31" s="120">
        <v>4.2099999999999999E-2</v>
      </c>
      <c r="F31" s="33" t="s">
        <v>66</v>
      </c>
      <c r="G31" s="34" t="s">
        <v>169</v>
      </c>
      <c r="H31" s="35" t="s">
        <v>170</v>
      </c>
      <c r="I31" s="29" t="s">
        <v>94</v>
      </c>
      <c r="J31" s="14" t="s">
        <v>95</v>
      </c>
      <c r="K31" s="15" t="s">
        <v>107</v>
      </c>
      <c r="L31" s="18">
        <v>0</v>
      </c>
      <c r="M31" s="18">
        <v>0</v>
      </c>
      <c r="N31" s="18">
        <v>1</v>
      </c>
      <c r="O31" s="18">
        <v>1</v>
      </c>
      <c r="P31" s="18">
        <v>1</v>
      </c>
      <c r="Q31" s="4" t="s">
        <v>72</v>
      </c>
      <c r="R31" s="150" t="s">
        <v>171</v>
      </c>
      <c r="S31" s="150" t="s">
        <v>172</v>
      </c>
      <c r="T31" s="150" t="s">
        <v>173</v>
      </c>
      <c r="U31" s="150"/>
      <c r="V31" s="150" t="s">
        <v>77</v>
      </c>
      <c r="W31" s="150" t="s">
        <v>77</v>
      </c>
      <c r="X31" s="10" t="s">
        <v>77</v>
      </c>
      <c r="Y31" s="150" t="s">
        <v>77</v>
      </c>
      <c r="Z31" s="150" t="s">
        <v>77</v>
      </c>
      <c r="AA31" s="150" t="s">
        <v>77</v>
      </c>
      <c r="AB31" s="150" t="s">
        <v>77</v>
      </c>
      <c r="AC31" s="10" t="s">
        <v>77</v>
      </c>
      <c r="AD31" s="150" t="s">
        <v>77</v>
      </c>
      <c r="AE31" s="150" t="s">
        <v>77</v>
      </c>
      <c r="AF31" s="16" t="s">
        <v>77</v>
      </c>
      <c r="AG31" s="16" t="s">
        <v>77</v>
      </c>
      <c r="AH31" s="24" t="s">
        <v>77</v>
      </c>
      <c r="AI31" s="16" t="s">
        <v>77</v>
      </c>
      <c r="AJ31" s="16" t="s">
        <v>77</v>
      </c>
      <c r="AK31" s="129">
        <v>1</v>
      </c>
      <c r="AL31" s="129">
        <v>1</v>
      </c>
      <c r="AM31" s="151">
        <f t="shared" si="0"/>
        <v>1</v>
      </c>
      <c r="AN31" s="143" t="s">
        <v>174</v>
      </c>
      <c r="AO31" s="145" t="s">
        <v>175</v>
      </c>
      <c r="AP31" s="34" t="s">
        <v>169</v>
      </c>
      <c r="AQ31" s="129">
        <v>1</v>
      </c>
      <c r="AR31" s="129">
        <v>1</v>
      </c>
      <c r="AS31" s="151">
        <f t="shared" si="1"/>
        <v>1</v>
      </c>
      <c r="AT31" s="143" t="s">
        <v>174</v>
      </c>
    </row>
    <row r="32" spans="1:47" s="11" customFormat="1" ht="92.25" customHeight="1">
      <c r="A32" s="4">
        <v>7</v>
      </c>
      <c r="B32" s="150" t="s">
        <v>63</v>
      </c>
      <c r="C32" s="150" t="s">
        <v>176</v>
      </c>
      <c r="D32" s="150" t="s">
        <v>177</v>
      </c>
      <c r="E32" s="120">
        <v>4.2099999999999999E-2</v>
      </c>
      <c r="F32" s="159" t="s">
        <v>66</v>
      </c>
      <c r="G32" s="150" t="s">
        <v>178</v>
      </c>
      <c r="H32" s="150" t="s">
        <v>179</v>
      </c>
      <c r="I32" s="29">
        <v>1333</v>
      </c>
      <c r="J32" s="14" t="s">
        <v>106</v>
      </c>
      <c r="K32" s="15" t="s">
        <v>180</v>
      </c>
      <c r="L32" s="22">
        <v>0.25</v>
      </c>
      <c r="M32" s="22">
        <v>0.5</v>
      </c>
      <c r="N32" s="22">
        <v>0.75</v>
      </c>
      <c r="O32" s="22">
        <v>1</v>
      </c>
      <c r="P32" s="18">
        <v>1</v>
      </c>
      <c r="Q32" s="131" t="s">
        <v>72</v>
      </c>
      <c r="R32" s="150" t="s">
        <v>181</v>
      </c>
      <c r="S32" s="36" t="s">
        <v>182</v>
      </c>
      <c r="T32" s="36" t="s">
        <v>183</v>
      </c>
      <c r="U32" s="4" t="s">
        <v>76</v>
      </c>
      <c r="V32" s="19">
        <v>0.25</v>
      </c>
      <c r="W32" s="132">
        <v>0.25</v>
      </c>
      <c r="X32" s="37">
        <v>1</v>
      </c>
      <c r="Y32" s="38" t="s">
        <v>184</v>
      </c>
      <c r="Z32" s="160" t="s">
        <v>185</v>
      </c>
      <c r="AA32" s="19">
        <v>0.5</v>
      </c>
      <c r="AB32" s="39">
        <v>0.5</v>
      </c>
      <c r="AC32" s="31">
        <f t="shared" si="2"/>
        <v>1</v>
      </c>
      <c r="AD32" s="9" t="s">
        <v>186</v>
      </c>
      <c r="AE32" s="9" t="s">
        <v>187</v>
      </c>
      <c r="AF32" s="19">
        <v>0.75</v>
      </c>
      <c r="AG32" s="20">
        <v>2.87</v>
      </c>
      <c r="AH32" s="17">
        <v>1</v>
      </c>
      <c r="AI32" s="7" t="s">
        <v>188</v>
      </c>
      <c r="AJ32" s="7" t="s">
        <v>187</v>
      </c>
      <c r="AK32" s="141">
        <v>1</v>
      </c>
      <c r="AL32" s="144">
        <v>1</v>
      </c>
      <c r="AM32" s="151">
        <f t="shared" si="0"/>
        <v>1</v>
      </c>
      <c r="AN32" s="143" t="s">
        <v>189</v>
      </c>
      <c r="AO32" s="143" t="s">
        <v>189</v>
      </c>
      <c r="AP32" s="150" t="s">
        <v>178</v>
      </c>
      <c r="AQ32" s="89">
        <f>+AK32</f>
        <v>1</v>
      </c>
      <c r="AR32" s="89">
        <f>+AL32</f>
        <v>1</v>
      </c>
      <c r="AS32" s="151">
        <f t="shared" si="1"/>
        <v>1</v>
      </c>
      <c r="AT32" s="143" t="s">
        <v>189</v>
      </c>
    </row>
    <row r="33" spans="1:46" s="11" customFormat="1" ht="238.5" customHeight="1">
      <c r="A33" s="4">
        <v>1</v>
      </c>
      <c r="B33" s="150" t="s">
        <v>190</v>
      </c>
      <c r="C33" s="150" t="s">
        <v>191</v>
      </c>
      <c r="D33" s="36" t="s">
        <v>192</v>
      </c>
      <c r="E33" s="120">
        <v>4.2099999999999999E-2</v>
      </c>
      <c r="F33" s="159" t="s">
        <v>66</v>
      </c>
      <c r="G33" s="150" t="s">
        <v>193</v>
      </c>
      <c r="H33" s="150" t="s">
        <v>194</v>
      </c>
      <c r="I33" s="29">
        <v>169</v>
      </c>
      <c r="J33" s="14" t="s">
        <v>70</v>
      </c>
      <c r="K33" s="15" t="s">
        <v>195</v>
      </c>
      <c r="L33" s="40">
        <v>10</v>
      </c>
      <c r="M33" s="40">
        <v>30</v>
      </c>
      <c r="N33" s="40">
        <v>30</v>
      </c>
      <c r="O33" s="40">
        <v>30</v>
      </c>
      <c r="P33" s="4">
        <v>100</v>
      </c>
      <c r="Q33" s="4" t="s">
        <v>72</v>
      </c>
      <c r="R33" s="150" t="s">
        <v>196</v>
      </c>
      <c r="S33" s="150" t="s">
        <v>197</v>
      </c>
      <c r="T33" s="150" t="s">
        <v>198</v>
      </c>
      <c r="U33" s="4" t="s">
        <v>76</v>
      </c>
      <c r="V33" s="159">
        <v>10</v>
      </c>
      <c r="W33" s="159">
        <v>11</v>
      </c>
      <c r="X33" s="37">
        <f>IF((W33/V33)&gt;100%,100%,W33/V33)</f>
        <v>1</v>
      </c>
      <c r="Y33" s="160" t="s">
        <v>199</v>
      </c>
      <c r="Z33" s="160" t="s">
        <v>200</v>
      </c>
      <c r="AA33" s="159">
        <v>30</v>
      </c>
      <c r="AB33" s="7">
        <v>50</v>
      </c>
      <c r="AC33" s="17">
        <v>1</v>
      </c>
      <c r="AD33" s="9" t="s">
        <v>201</v>
      </c>
      <c r="AE33" s="9" t="s">
        <v>202</v>
      </c>
      <c r="AF33" s="159">
        <v>30</v>
      </c>
      <c r="AG33" s="7">
        <v>56</v>
      </c>
      <c r="AH33" s="17">
        <v>1</v>
      </c>
      <c r="AI33" s="7" t="s">
        <v>203</v>
      </c>
      <c r="AJ33" s="7" t="s">
        <v>204</v>
      </c>
      <c r="AK33" s="142">
        <v>30</v>
      </c>
      <c r="AL33" s="143">
        <v>27</v>
      </c>
      <c r="AM33" s="151">
        <f t="shared" si="0"/>
        <v>0.9</v>
      </c>
      <c r="AN33" s="143" t="s">
        <v>205</v>
      </c>
      <c r="AO33" s="145" t="s">
        <v>206</v>
      </c>
      <c r="AP33" s="150" t="s">
        <v>193</v>
      </c>
      <c r="AQ33" s="9">
        <v>100</v>
      </c>
      <c r="AR33" s="143">
        <f>+W33+AB33+AG33+AL33</f>
        <v>144</v>
      </c>
      <c r="AS33" s="89">
        <v>1</v>
      </c>
      <c r="AT33" s="143" t="s">
        <v>207</v>
      </c>
    </row>
    <row r="34" spans="1:46" s="11" customFormat="1" ht="393.75" customHeight="1">
      <c r="A34" s="4">
        <v>1</v>
      </c>
      <c r="B34" s="150" t="s">
        <v>190</v>
      </c>
      <c r="C34" s="150" t="s">
        <v>191</v>
      </c>
      <c r="D34" s="36" t="s">
        <v>208</v>
      </c>
      <c r="E34" s="120">
        <v>4.2099999999999999E-2</v>
      </c>
      <c r="F34" s="159" t="s">
        <v>66</v>
      </c>
      <c r="G34" s="150" t="s">
        <v>209</v>
      </c>
      <c r="H34" s="150" t="s">
        <v>210</v>
      </c>
      <c r="I34" s="29">
        <v>26</v>
      </c>
      <c r="J34" s="14" t="s">
        <v>70</v>
      </c>
      <c r="K34" s="15" t="s">
        <v>195</v>
      </c>
      <c r="L34" s="40">
        <v>6</v>
      </c>
      <c r="M34" s="40">
        <v>6</v>
      </c>
      <c r="N34" s="40">
        <v>7</v>
      </c>
      <c r="O34" s="40">
        <v>7</v>
      </c>
      <c r="P34" s="4">
        <v>26</v>
      </c>
      <c r="Q34" s="4" t="s">
        <v>72</v>
      </c>
      <c r="R34" s="150" t="s">
        <v>196</v>
      </c>
      <c r="S34" s="150" t="s">
        <v>197</v>
      </c>
      <c r="T34" s="150" t="s">
        <v>198</v>
      </c>
      <c r="U34" s="4" t="s">
        <v>76</v>
      </c>
      <c r="V34" s="159">
        <v>6</v>
      </c>
      <c r="W34" s="159">
        <v>9</v>
      </c>
      <c r="X34" s="37">
        <f>IF((W34/V34)&gt;100%,100%,W34/V34)</f>
        <v>1</v>
      </c>
      <c r="Y34" s="160" t="s">
        <v>211</v>
      </c>
      <c r="Z34" s="160" t="s">
        <v>212</v>
      </c>
      <c r="AA34" s="159">
        <v>6</v>
      </c>
      <c r="AB34" s="7">
        <v>12</v>
      </c>
      <c r="AC34" s="17">
        <v>1</v>
      </c>
      <c r="AD34" s="9" t="s">
        <v>213</v>
      </c>
      <c r="AE34" s="9" t="s">
        <v>202</v>
      </c>
      <c r="AF34" s="159">
        <v>7</v>
      </c>
      <c r="AG34" s="7">
        <v>27</v>
      </c>
      <c r="AH34" s="17">
        <v>1</v>
      </c>
      <c r="AI34" s="7" t="s">
        <v>214</v>
      </c>
      <c r="AJ34" s="7" t="s">
        <v>204</v>
      </c>
      <c r="AK34" s="142">
        <v>7</v>
      </c>
      <c r="AL34" s="143">
        <v>10</v>
      </c>
      <c r="AM34" s="151">
        <v>1</v>
      </c>
      <c r="AN34" s="143" t="s">
        <v>215</v>
      </c>
      <c r="AO34" s="145" t="s">
        <v>206</v>
      </c>
      <c r="AP34" s="150" t="s">
        <v>209</v>
      </c>
      <c r="AQ34" s="9">
        <v>26</v>
      </c>
      <c r="AR34" s="143">
        <f>+W34+AB34+AG34+AL34</f>
        <v>58</v>
      </c>
      <c r="AS34" s="89">
        <v>1</v>
      </c>
      <c r="AT34" s="143" t="s">
        <v>216</v>
      </c>
    </row>
    <row r="35" spans="1:46" s="11" customFormat="1" ht="243.75" customHeight="1">
      <c r="A35" s="4">
        <v>1</v>
      </c>
      <c r="B35" s="150" t="s">
        <v>190</v>
      </c>
      <c r="C35" s="150" t="s">
        <v>191</v>
      </c>
      <c r="D35" s="36" t="s">
        <v>217</v>
      </c>
      <c r="E35" s="120">
        <v>4.2099999999999999E-2</v>
      </c>
      <c r="F35" s="159" t="s">
        <v>66</v>
      </c>
      <c r="G35" s="150" t="s">
        <v>218</v>
      </c>
      <c r="H35" s="150" t="s">
        <v>219</v>
      </c>
      <c r="I35" s="29">
        <v>39</v>
      </c>
      <c r="J35" s="14" t="s">
        <v>70</v>
      </c>
      <c r="K35" s="15" t="s">
        <v>195</v>
      </c>
      <c r="L35" s="40">
        <v>4</v>
      </c>
      <c r="M35" s="40">
        <v>12</v>
      </c>
      <c r="N35" s="40">
        <v>12</v>
      </c>
      <c r="O35" s="40">
        <v>12</v>
      </c>
      <c r="P35" s="4">
        <f>L35+M35+N35+O35</f>
        <v>40</v>
      </c>
      <c r="Q35" s="4" t="s">
        <v>72</v>
      </c>
      <c r="R35" s="150" t="s">
        <v>196</v>
      </c>
      <c r="S35" s="150" t="s">
        <v>197</v>
      </c>
      <c r="T35" s="150" t="s">
        <v>198</v>
      </c>
      <c r="U35" s="4" t="s">
        <v>76</v>
      </c>
      <c r="V35" s="159">
        <v>4</v>
      </c>
      <c r="W35" s="159">
        <v>5</v>
      </c>
      <c r="X35" s="37">
        <f>IF((W35/V35)&gt;100%,100%,W35/V35)</f>
        <v>1</v>
      </c>
      <c r="Y35" s="160" t="s">
        <v>220</v>
      </c>
      <c r="Z35" s="160" t="s">
        <v>221</v>
      </c>
      <c r="AA35" s="159">
        <v>11</v>
      </c>
      <c r="AB35" s="7">
        <v>13</v>
      </c>
      <c r="AC35" s="17">
        <v>1</v>
      </c>
      <c r="AD35" s="9" t="s">
        <v>222</v>
      </c>
      <c r="AE35" s="9" t="s">
        <v>202</v>
      </c>
      <c r="AF35" s="159">
        <v>12</v>
      </c>
      <c r="AG35" s="7">
        <v>18</v>
      </c>
      <c r="AH35" s="17">
        <v>1</v>
      </c>
      <c r="AI35" s="7" t="s">
        <v>223</v>
      </c>
      <c r="AJ35" s="7" t="s">
        <v>204</v>
      </c>
      <c r="AK35" s="142">
        <v>12</v>
      </c>
      <c r="AL35" s="143">
        <v>16</v>
      </c>
      <c r="AM35" s="151">
        <v>1</v>
      </c>
      <c r="AN35" s="143" t="s">
        <v>224</v>
      </c>
      <c r="AO35" s="145" t="s">
        <v>206</v>
      </c>
      <c r="AP35" s="150" t="s">
        <v>218</v>
      </c>
      <c r="AQ35" s="9">
        <v>40</v>
      </c>
      <c r="AR35" s="143">
        <f>+W35+AB35+AG35+AL35</f>
        <v>52</v>
      </c>
      <c r="AS35" s="89">
        <v>1</v>
      </c>
      <c r="AT35" s="143" t="s">
        <v>225</v>
      </c>
    </row>
    <row r="36" spans="1:46" s="11" customFormat="1" ht="184.5" customHeight="1">
      <c r="A36" s="4">
        <v>1</v>
      </c>
      <c r="B36" s="150" t="s">
        <v>190</v>
      </c>
      <c r="C36" s="150" t="s">
        <v>191</v>
      </c>
      <c r="D36" s="150" t="s">
        <v>226</v>
      </c>
      <c r="E36" s="120">
        <v>4.2099999999999999E-2</v>
      </c>
      <c r="F36" s="159" t="s">
        <v>66</v>
      </c>
      <c r="G36" s="150" t="s">
        <v>227</v>
      </c>
      <c r="H36" s="150" t="s">
        <v>228</v>
      </c>
      <c r="I36" s="41">
        <v>27.119</v>
      </c>
      <c r="J36" s="14" t="s">
        <v>70</v>
      </c>
      <c r="K36" s="15" t="s">
        <v>229</v>
      </c>
      <c r="L36" s="18">
        <v>0</v>
      </c>
      <c r="M36" s="18">
        <v>0.15</v>
      </c>
      <c r="N36" s="18">
        <v>0.28000000000000003</v>
      </c>
      <c r="O36" s="18">
        <v>0.4</v>
      </c>
      <c r="P36" s="18">
        <v>0.4</v>
      </c>
      <c r="Q36" s="4" t="s">
        <v>72</v>
      </c>
      <c r="R36" s="150" t="s">
        <v>230</v>
      </c>
      <c r="S36" s="150" t="s">
        <v>197</v>
      </c>
      <c r="T36" s="150" t="s">
        <v>231</v>
      </c>
      <c r="U36" s="4" t="s">
        <v>76</v>
      </c>
      <c r="V36" s="20" t="s">
        <v>161</v>
      </c>
      <c r="W36" s="20" t="s">
        <v>161</v>
      </c>
      <c r="X36" s="37" t="s">
        <v>161</v>
      </c>
      <c r="Y36" s="20" t="s">
        <v>161</v>
      </c>
      <c r="Z36" s="20" t="s">
        <v>161</v>
      </c>
      <c r="AA36" s="19">
        <v>0.15</v>
      </c>
      <c r="AB36" s="30">
        <v>0.20680000000000001</v>
      </c>
      <c r="AC36" s="31">
        <v>1</v>
      </c>
      <c r="AD36" s="9" t="s">
        <v>232</v>
      </c>
      <c r="AE36" s="9" t="s">
        <v>233</v>
      </c>
      <c r="AF36" s="19">
        <v>0.28000000000000003</v>
      </c>
      <c r="AG36" s="30">
        <v>0.2281</v>
      </c>
      <c r="AH36" s="31">
        <f t="shared" ref="AH36:AH39" si="3">+AG36/AF36</f>
        <v>0.814642857142857</v>
      </c>
      <c r="AI36" s="7" t="s">
        <v>234</v>
      </c>
      <c r="AJ36" s="7" t="s">
        <v>233</v>
      </c>
      <c r="AK36" s="129">
        <v>0.4</v>
      </c>
      <c r="AL36" s="87">
        <v>0.4</v>
      </c>
      <c r="AM36" s="151">
        <f t="shared" si="0"/>
        <v>1</v>
      </c>
      <c r="AN36" s="9" t="s">
        <v>235</v>
      </c>
      <c r="AO36" s="9" t="s">
        <v>236</v>
      </c>
      <c r="AP36" s="150" t="s">
        <v>227</v>
      </c>
      <c r="AQ36" s="87">
        <v>0.4</v>
      </c>
      <c r="AR36" s="89">
        <v>0.4</v>
      </c>
      <c r="AS36" s="89">
        <v>1</v>
      </c>
      <c r="AT36" s="9" t="s">
        <v>237</v>
      </c>
    </row>
    <row r="37" spans="1:46" s="11" customFormat="1" ht="149.25" customHeight="1">
      <c r="A37" s="4">
        <v>1</v>
      </c>
      <c r="B37" s="150" t="s">
        <v>190</v>
      </c>
      <c r="C37" s="150" t="s">
        <v>191</v>
      </c>
      <c r="D37" s="150" t="s">
        <v>238</v>
      </c>
      <c r="E37" s="120">
        <v>4.2099999999999999E-2</v>
      </c>
      <c r="F37" s="159" t="s">
        <v>66</v>
      </c>
      <c r="G37" s="150" t="s">
        <v>239</v>
      </c>
      <c r="H37" s="150" t="s">
        <v>240</v>
      </c>
      <c r="I37" s="41">
        <v>27.119</v>
      </c>
      <c r="J37" s="14" t="s">
        <v>70</v>
      </c>
      <c r="K37" s="15" t="s">
        <v>241</v>
      </c>
      <c r="L37" s="18">
        <v>0.05</v>
      </c>
      <c r="M37" s="18">
        <v>0.05</v>
      </c>
      <c r="N37" s="18">
        <v>0.05</v>
      </c>
      <c r="O37" s="18">
        <v>0.05</v>
      </c>
      <c r="P37" s="18">
        <v>0.2</v>
      </c>
      <c r="Q37" s="4" t="s">
        <v>72</v>
      </c>
      <c r="R37" s="150" t="s">
        <v>230</v>
      </c>
      <c r="S37" s="150" t="s">
        <v>197</v>
      </c>
      <c r="T37" s="150" t="s">
        <v>231</v>
      </c>
      <c r="U37" s="4" t="s">
        <v>76</v>
      </c>
      <c r="V37" s="20">
        <v>0.05</v>
      </c>
      <c r="W37" s="26">
        <v>8.3000000000000001E-3</v>
      </c>
      <c r="X37" s="42">
        <f>W37/V37</f>
        <v>0.16599999999999998</v>
      </c>
      <c r="Y37" s="160" t="s">
        <v>242</v>
      </c>
      <c r="Z37" s="160" t="s">
        <v>243</v>
      </c>
      <c r="AA37" s="19">
        <v>0.05</v>
      </c>
      <c r="AB37" s="43">
        <v>1.32E-2</v>
      </c>
      <c r="AC37" s="31">
        <f t="shared" si="2"/>
        <v>0.26399999999999996</v>
      </c>
      <c r="AD37" s="9" t="s">
        <v>244</v>
      </c>
      <c r="AE37" s="9" t="s">
        <v>233</v>
      </c>
      <c r="AF37" s="19">
        <v>0.05</v>
      </c>
      <c r="AG37" s="30">
        <v>1E-4</v>
      </c>
      <c r="AH37" s="44">
        <f t="shared" si="3"/>
        <v>2E-3</v>
      </c>
      <c r="AI37" s="7" t="s">
        <v>245</v>
      </c>
      <c r="AJ37" s="7" t="s">
        <v>233</v>
      </c>
      <c r="AK37" s="129">
        <v>0.05</v>
      </c>
      <c r="AL37" s="87">
        <v>2</v>
      </c>
      <c r="AM37" s="151">
        <v>1</v>
      </c>
      <c r="AN37" s="9" t="s">
        <v>246</v>
      </c>
      <c r="AO37" s="9" t="s">
        <v>236</v>
      </c>
      <c r="AP37" s="150" t="s">
        <v>239</v>
      </c>
      <c r="AQ37" s="87">
        <v>0.2</v>
      </c>
      <c r="AR37" s="9">
        <v>12.15</v>
      </c>
      <c r="AS37" s="89">
        <v>0.61</v>
      </c>
      <c r="AT37" s="9" t="s">
        <v>247</v>
      </c>
    </row>
    <row r="38" spans="1:46" s="11" customFormat="1" ht="113.25" customHeight="1">
      <c r="A38" s="4">
        <v>1</v>
      </c>
      <c r="B38" s="150" t="s">
        <v>190</v>
      </c>
      <c r="C38" s="150" t="s">
        <v>191</v>
      </c>
      <c r="D38" s="150" t="s">
        <v>248</v>
      </c>
      <c r="E38" s="120">
        <v>4.2099999999999999E-2</v>
      </c>
      <c r="F38" s="159" t="s">
        <v>66</v>
      </c>
      <c r="G38" s="150" t="s">
        <v>249</v>
      </c>
      <c r="H38" s="45" t="s">
        <v>250</v>
      </c>
      <c r="I38" s="41">
        <v>559</v>
      </c>
      <c r="J38" s="14" t="s">
        <v>70</v>
      </c>
      <c r="K38" s="15" t="s">
        <v>251</v>
      </c>
      <c r="L38" s="40">
        <v>23</v>
      </c>
      <c r="M38" s="40">
        <v>35</v>
      </c>
      <c r="N38" s="40">
        <v>35</v>
      </c>
      <c r="O38" s="40">
        <v>25</v>
      </c>
      <c r="P38" s="4">
        <v>118</v>
      </c>
      <c r="Q38" s="4" t="s">
        <v>72</v>
      </c>
      <c r="R38" s="150" t="s">
        <v>230</v>
      </c>
      <c r="S38" s="150" t="s">
        <v>197</v>
      </c>
      <c r="T38" s="150" t="s">
        <v>231</v>
      </c>
      <c r="U38" s="4" t="s">
        <v>76</v>
      </c>
      <c r="V38" s="159">
        <v>23</v>
      </c>
      <c r="W38" s="159">
        <v>51</v>
      </c>
      <c r="X38" s="46">
        <v>1</v>
      </c>
      <c r="Y38" s="160" t="s">
        <v>252</v>
      </c>
      <c r="Z38" s="160" t="s">
        <v>243</v>
      </c>
      <c r="AA38" s="159">
        <v>35</v>
      </c>
      <c r="AB38" s="47">
        <v>3</v>
      </c>
      <c r="AC38" s="48">
        <f t="shared" si="2"/>
        <v>8.5714285714285715E-2</v>
      </c>
      <c r="AD38" s="9" t="s">
        <v>253</v>
      </c>
      <c r="AE38" s="9" t="s">
        <v>233</v>
      </c>
      <c r="AF38" s="159">
        <v>35</v>
      </c>
      <c r="AG38" s="7">
        <v>0</v>
      </c>
      <c r="AH38" s="17">
        <f t="shared" si="3"/>
        <v>0</v>
      </c>
      <c r="AI38" s="7" t="s">
        <v>254</v>
      </c>
      <c r="AJ38" s="7" t="s">
        <v>233</v>
      </c>
      <c r="AK38" s="150">
        <v>25</v>
      </c>
      <c r="AL38" s="9">
        <v>37</v>
      </c>
      <c r="AM38" s="151">
        <v>1</v>
      </c>
      <c r="AN38" s="9" t="s">
        <v>255</v>
      </c>
      <c r="AO38" s="9" t="s">
        <v>236</v>
      </c>
      <c r="AP38" s="150" t="s">
        <v>249</v>
      </c>
      <c r="AQ38" s="9">
        <v>118</v>
      </c>
      <c r="AR38" s="9">
        <v>91</v>
      </c>
      <c r="AS38" s="89">
        <f>+AR38/AQ38</f>
        <v>0.77118644067796616</v>
      </c>
      <c r="AT38" s="9" t="s">
        <v>256</v>
      </c>
    </row>
    <row r="39" spans="1:46" s="11" customFormat="1" ht="159" customHeight="1">
      <c r="A39" s="4">
        <v>1</v>
      </c>
      <c r="B39" s="150" t="s">
        <v>190</v>
      </c>
      <c r="C39" s="150" t="s">
        <v>191</v>
      </c>
      <c r="D39" s="150" t="s">
        <v>257</v>
      </c>
      <c r="E39" s="120">
        <v>4.2099999999999999E-2</v>
      </c>
      <c r="F39" s="158" t="s">
        <v>66</v>
      </c>
      <c r="G39" s="150" t="s">
        <v>258</v>
      </c>
      <c r="H39" s="45" t="s">
        <v>259</v>
      </c>
      <c r="I39" s="41" t="s">
        <v>260</v>
      </c>
      <c r="J39" s="14" t="s">
        <v>70</v>
      </c>
      <c r="K39" s="15" t="s">
        <v>258</v>
      </c>
      <c r="L39" s="40">
        <v>0</v>
      </c>
      <c r="M39" s="40">
        <v>0</v>
      </c>
      <c r="N39" s="40">
        <v>39</v>
      </c>
      <c r="O39" s="40">
        <v>78</v>
      </c>
      <c r="P39" s="4">
        <f>SUM(L39:O39)</f>
        <v>117</v>
      </c>
      <c r="Q39" s="4" t="s">
        <v>72</v>
      </c>
      <c r="R39" s="150" t="s">
        <v>230</v>
      </c>
      <c r="S39" s="150" t="s">
        <v>197</v>
      </c>
      <c r="T39" s="150" t="s">
        <v>261</v>
      </c>
      <c r="U39" s="4" t="s">
        <v>76</v>
      </c>
      <c r="V39" s="159" t="s">
        <v>77</v>
      </c>
      <c r="W39" s="159">
        <v>2</v>
      </c>
      <c r="X39" s="10" t="s">
        <v>77</v>
      </c>
      <c r="Y39" s="160" t="s">
        <v>262</v>
      </c>
      <c r="Z39" s="160" t="s">
        <v>243</v>
      </c>
      <c r="AA39" s="159" t="s">
        <v>77</v>
      </c>
      <c r="AB39" s="159" t="s">
        <v>77</v>
      </c>
      <c r="AC39" s="10" t="s">
        <v>77</v>
      </c>
      <c r="AD39" s="150" t="s">
        <v>77</v>
      </c>
      <c r="AE39" s="150" t="s">
        <v>77</v>
      </c>
      <c r="AF39" s="159">
        <v>78</v>
      </c>
      <c r="AG39" s="7">
        <v>0</v>
      </c>
      <c r="AH39" s="17">
        <f t="shared" si="3"/>
        <v>0</v>
      </c>
      <c r="AI39" s="7" t="s">
        <v>263</v>
      </c>
      <c r="AJ39" s="7" t="s">
        <v>233</v>
      </c>
      <c r="AK39" s="150">
        <v>78</v>
      </c>
      <c r="AL39" s="9">
        <v>41</v>
      </c>
      <c r="AM39" s="151">
        <f t="shared" si="0"/>
        <v>0.52564102564102566</v>
      </c>
      <c r="AN39" s="9" t="s">
        <v>264</v>
      </c>
      <c r="AO39" s="9" t="s">
        <v>265</v>
      </c>
      <c r="AP39" s="150" t="s">
        <v>258</v>
      </c>
      <c r="AQ39" s="9">
        <v>117</v>
      </c>
      <c r="AR39" s="9">
        <v>43</v>
      </c>
      <c r="AS39" s="89">
        <f>+AR39/AQ39</f>
        <v>0.36752136752136755</v>
      </c>
      <c r="AT39" s="9" t="s">
        <v>266</v>
      </c>
    </row>
    <row r="40" spans="1:46" s="11" customFormat="1" ht="27.75" customHeight="1">
      <c r="A40" s="133"/>
      <c r="B40" s="133"/>
      <c r="C40" s="50"/>
      <c r="D40" s="134" t="s">
        <v>267</v>
      </c>
      <c r="E40" s="49">
        <v>0.79978947368421072</v>
      </c>
      <c r="F40" s="50"/>
      <c r="G40" s="50"/>
      <c r="H40" s="50"/>
      <c r="I40" s="29"/>
      <c r="J40" s="50"/>
      <c r="K40" s="51"/>
      <c r="L40" s="50"/>
      <c r="M40" s="50"/>
      <c r="N40" s="50"/>
      <c r="O40" s="50"/>
      <c r="P40" s="50"/>
      <c r="Q40" s="50"/>
      <c r="R40" s="51"/>
      <c r="S40" s="51"/>
      <c r="T40" s="51"/>
      <c r="U40" s="50"/>
      <c r="V40" s="25"/>
      <c r="W40" s="25"/>
      <c r="X40" s="52"/>
      <c r="Y40" s="53"/>
      <c r="Z40" s="53"/>
      <c r="AA40" s="54"/>
      <c r="AB40" s="54"/>
      <c r="AC40" s="55"/>
      <c r="AD40" s="56"/>
      <c r="AE40" s="56"/>
      <c r="AF40" s="54"/>
      <c r="AG40" s="54"/>
      <c r="AH40" s="55"/>
      <c r="AI40" s="54"/>
      <c r="AJ40" s="54"/>
      <c r="AK40" s="56"/>
      <c r="AL40" s="56"/>
      <c r="AM40" s="56"/>
      <c r="AN40" s="56"/>
      <c r="AO40" s="56"/>
      <c r="AP40" s="51"/>
      <c r="AQ40" s="51"/>
      <c r="AR40" s="51"/>
      <c r="AS40" s="51"/>
      <c r="AT40" s="51"/>
    </row>
    <row r="41" spans="1:46" s="69" customFormat="1" ht="101.25" customHeight="1">
      <c r="A41" s="135">
        <v>6</v>
      </c>
      <c r="B41" s="57" t="s">
        <v>268</v>
      </c>
      <c r="C41" s="57" t="s">
        <v>269</v>
      </c>
      <c r="D41" s="57" t="s">
        <v>270</v>
      </c>
      <c r="E41" s="58">
        <v>0.04</v>
      </c>
      <c r="F41" s="57" t="s">
        <v>271</v>
      </c>
      <c r="G41" s="57" t="s">
        <v>272</v>
      </c>
      <c r="H41" s="57" t="s">
        <v>273</v>
      </c>
      <c r="I41" s="59">
        <v>0</v>
      </c>
      <c r="J41" s="59" t="s">
        <v>95</v>
      </c>
      <c r="K41" s="57" t="s">
        <v>274</v>
      </c>
      <c r="L41" s="60"/>
      <c r="M41" s="60">
        <v>0.7</v>
      </c>
      <c r="N41" s="60"/>
      <c r="O41" s="60">
        <v>0.7</v>
      </c>
      <c r="P41" s="60">
        <v>0.7</v>
      </c>
      <c r="Q41" s="57" t="s">
        <v>72</v>
      </c>
      <c r="R41" s="59" t="s">
        <v>275</v>
      </c>
      <c r="S41" s="59" t="s">
        <v>276</v>
      </c>
      <c r="T41" s="59" t="s">
        <v>277</v>
      </c>
      <c r="U41" s="135" t="s">
        <v>76</v>
      </c>
      <c r="V41" s="61" t="s">
        <v>77</v>
      </c>
      <c r="W41" s="61" t="s">
        <v>77</v>
      </c>
      <c r="X41" s="62" t="s">
        <v>77</v>
      </c>
      <c r="Y41" s="63" t="s">
        <v>77</v>
      </c>
      <c r="Z41" s="63" t="s">
        <v>77</v>
      </c>
      <c r="AA41" s="58">
        <v>0.7</v>
      </c>
      <c r="AB41" s="64">
        <v>1</v>
      </c>
      <c r="AC41" s="65">
        <v>1</v>
      </c>
      <c r="AD41" s="66" t="s">
        <v>278</v>
      </c>
      <c r="AE41" s="66" t="s">
        <v>279</v>
      </c>
      <c r="AF41" s="67" t="s">
        <v>77</v>
      </c>
      <c r="AG41" s="67" t="s">
        <v>77</v>
      </c>
      <c r="AH41" s="68" t="s">
        <v>77</v>
      </c>
      <c r="AI41" s="67" t="s">
        <v>77</v>
      </c>
      <c r="AJ41" s="67" t="s">
        <v>77</v>
      </c>
      <c r="AK41" s="136">
        <v>0.7</v>
      </c>
      <c r="AL41" s="66">
        <v>0.7</v>
      </c>
      <c r="AM41" s="88">
        <f>+AL41/AK41</f>
        <v>1</v>
      </c>
      <c r="AN41" s="9" t="s">
        <v>280</v>
      </c>
      <c r="AO41" s="145" t="s">
        <v>281</v>
      </c>
      <c r="AP41" s="136" t="s">
        <v>272</v>
      </c>
      <c r="AQ41" s="88">
        <v>0.7</v>
      </c>
      <c r="AR41" s="88">
        <v>0.7</v>
      </c>
      <c r="AS41" s="89">
        <f>+AR41/AQ41</f>
        <v>1</v>
      </c>
      <c r="AT41" s="9" t="s">
        <v>280</v>
      </c>
    </row>
    <row r="42" spans="1:46" s="69" customFormat="1" ht="135.75" customHeight="1">
      <c r="A42" s="135">
        <v>6</v>
      </c>
      <c r="B42" s="57" t="s">
        <v>268</v>
      </c>
      <c r="C42" s="57" t="s">
        <v>269</v>
      </c>
      <c r="D42" s="57" t="s">
        <v>282</v>
      </c>
      <c r="E42" s="58">
        <v>0.04</v>
      </c>
      <c r="F42" s="57" t="s">
        <v>271</v>
      </c>
      <c r="G42" s="57" t="s">
        <v>283</v>
      </c>
      <c r="H42" s="57" t="s">
        <v>284</v>
      </c>
      <c r="I42" s="59">
        <v>0</v>
      </c>
      <c r="J42" s="59" t="s">
        <v>95</v>
      </c>
      <c r="K42" s="57" t="s">
        <v>285</v>
      </c>
      <c r="L42" s="70"/>
      <c r="M42" s="58">
        <v>1</v>
      </c>
      <c r="N42" s="58">
        <v>1</v>
      </c>
      <c r="O42" s="58">
        <v>1</v>
      </c>
      <c r="P42" s="64">
        <v>1</v>
      </c>
      <c r="Q42" s="57" t="s">
        <v>72</v>
      </c>
      <c r="R42" s="59" t="s">
        <v>286</v>
      </c>
      <c r="S42" s="59" t="s">
        <v>287</v>
      </c>
      <c r="T42" s="59" t="s">
        <v>288</v>
      </c>
      <c r="U42" s="135" t="s">
        <v>76</v>
      </c>
      <c r="V42" s="61" t="s">
        <v>77</v>
      </c>
      <c r="W42" s="61" t="s">
        <v>77</v>
      </c>
      <c r="X42" s="62" t="s">
        <v>77</v>
      </c>
      <c r="Y42" s="63" t="s">
        <v>77</v>
      </c>
      <c r="Z42" s="63" t="s">
        <v>77</v>
      </c>
      <c r="AA42" s="58">
        <v>1</v>
      </c>
      <c r="AB42" s="58">
        <v>1</v>
      </c>
      <c r="AC42" s="65">
        <f>+AB42/AA42</f>
        <v>1</v>
      </c>
      <c r="AD42" s="66" t="s">
        <v>289</v>
      </c>
      <c r="AE42" s="66" t="s">
        <v>290</v>
      </c>
      <c r="AF42" s="71">
        <v>1</v>
      </c>
      <c r="AG42" s="71">
        <v>1</v>
      </c>
      <c r="AH42" s="72">
        <f>+AG42/AF42</f>
        <v>1</v>
      </c>
      <c r="AI42" s="59" t="s">
        <v>291</v>
      </c>
      <c r="AJ42" s="59" t="s">
        <v>290</v>
      </c>
      <c r="AK42" s="136">
        <v>1</v>
      </c>
      <c r="AL42" s="66">
        <v>1</v>
      </c>
      <c r="AM42" s="88">
        <f>+AL42/AK42</f>
        <v>1</v>
      </c>
      <c r="AN42" s="9" t="s">
        <v>292</v>
      </c>
      <c r="AO42" s="9" t="s">
        <v>292</v>
      </c>
      <c r="AP42" s="136" t="s">
        <v>283</v>
      </c>
      <c r="AQ42" s="87">
        <f>+(AK42+AF42+AA42)/3</f>
        <v>1</v>
      </c>
      <c r="AR42" s="87">
        <f>+(AL42+AG42+AB42)/3</f>
        <v>1</v>
      </c>
      <c r="AS42" s="89">
        <f>+AR42/AQ42</f>
        <v>1</v>
      </c>
      <c r="AT42" s="155" t="s">
        <v>292</v>
      </c>
    </row>
    <row r="43" spans="1:46" s="69" customFormat="1" ht="103.5" customHeight="1">
      <c r="A43" s="135">
        <v>6</v>
      </c>
      <c r="B43" s="57" t="s">
        <v>268</v>
      </c>
      <c r="C43" s="57" t="s">
        <v>269</v>
      </c>
      <c r="D43" s="57" t="s">
        <v>293</v>
      </c>
      <c r="E43" s="58">
        <v>0.03</v>
      </c>
      <c r="F43" s="57" t="s">
        <v>271</v>
      </c>
      <c r="G43" s="57" t="s">
        <v>294</v>
      </c>
      <c r="H43" s="57" t="s">
        <v>295</v>
      </c>
      <c r="I43" s="59">
        <v>0</v>
      </c>
      <c r="J43" s="59" t="s">
        <v>70</v>
      </c>
      <c r="K43" s="57" t="s">
        <v>296</v>
      </c>
      <c r="L43" s="70"/>
      <c r="M43" s="137"/>
      <c r="N43" s="73">
        <v>0</v>
      </c>
      <c r="O43" s="73">
        <v>1</v>
      </c>
      <c r="P43" s="138">
        <v>1</v>
      </c>
      <c r="Q43" s="57" t="s">
        <v>72</v>
      </c>
      <c r="R43" s="59" t="s">
        <v>297</v>
      </c>
      <c r="S43" s="59" t="s">
        <v>276</v>
      </c>
      <c r="T43" s="59" t="s">
        <v>298</v>
      </c>
      <c r="U43" s="135" t="s">
        <v>76</v>
      </c>
      <c r="V43" s="61" t="s">
        <v>77</v>
      </c>
      <c r="W43" s="61" t="s">
        <v>77</v>
      </c>
      <c r="X43" s="62" t="s">
        <v>77</v>
      </c>
      <c r="Y43" s="63" t="s">
        <v>77</v>
      </c>
      <c r="Z43" s="63" t="s">
        <v>77</v>
      </c>
      <c r="AA43" s="59" t="s">
        <v>77</v>
      </c>
      <c r="AB43" s="59" t="s">
        <v>77</v>
      </c>
      <c r="AC43" s="74" t="s">
        <v>77</v>
      </c>
      <c r="AD43" s="66" t="s">
        <v>77</v>
      </c>
      <c r="AE43" s="66" t="s">
        <v>77</v>
      </c>
      <c r="AF43" s="67" t="s">
        <v>77</v>
      </c>
      <c r="AG43" s="67" t="s">
        <v>77</v>
      </c>
      <c r="AH43" s="68" t="s">
        <v>77</v>
      </c>
      <c r="AI43" s="67" t="s">
        <v>77</v>
      </c>
      <c r="AJ43" s="67" t="s">
        <v>77</v>
      </c>
      <c r="AK43" s="23">
        <v>0.01</v>
      </c>
      <c r="AL43" s="159">
        <v>1</v>
      </c>
      <c r="AM43" s="46">
        <v>1</v>
      </c>
      <c r="AN43" s="10" t="s">
        <v>77</v>
      </c>
      <c r="AO43" s="10" t="s">
        <v>77</v>
      </c>
      <c r="AP43" s="136" t="s">
        <v>294</v>
      </c>
      <c r="AQ43" s="152">
        <v>1</v>
      </c>
      <c r="AR43" s="152">
        <v>1</v>
      </c>
      <c r="AS43" s="154">
        <v>1</v>
      </c>
      <c r="AT43" s="153" t="s">
        <v>299</v>
      </c>
    </row>
    <row r="44" spans="1:46" s="69" customFormat="1" ht="72.75" customHeight="1">
      <c r="A44" s="135">
        <v>6</v>
      </c>
      <c r="B44" s="57" t="s">
        <v>268</v>
      </c>
      <c r="C44" s="57" t="s">
        <v>269</v>
      </c>
      <c r="D44" s="57" t="s">
        <v>300</v>
      </c>
      <c r="E44" s="58">
        <v>0.03</v>
      </c>
      <c r="F44" s="57" t="s">
        <v>271</v>
      </c>
      <c r="G44" s="57" t="s">
        <v>301</v>
      </c>
      <c r="H44" s="57" t="s">
        <v>302</v>
      </c>
      <c r="I44" s="59">
        <v>2</v>
      </c>
      <c r="J44" s="59" t="s">
        <v>70</v>
      </c>
      <c r="K44" s="57" t="s">
        <v>303</v>
      </c>
      <c r="L44" s="70"/>
      <c r="M44" s="70"/>
      <c r="N44" s="70">
        <v>1</v>
      </c>
      <c r="O44" s="70"/>
      <c r="P44" s="64"/>
      <c r="Q44" s="57" t="s">
        <v>72</v>
      </c>
      <c r="R44" s="59" t="s">
        <v>304</v>
      </c>
      <c r="S44" s="59" t="s">
        <v>276</v>
      </c>
      <c r="T44" s="59" t="s">
        <v>305</v>
      </c>
      <c r="U44" s="135" t="s">
        <v>76</v>
      </c>
      <c r="V44" s="61" t="s">
        <v>77</v>
      </c>
      <c r="W44" s="61" t="s">
        <v>77</v>
      </c>
      <c r="X44" s="62" t="s">
        <v>77</v>
      </c>
      <c r="Y44" s="63" t="s">
        <v>77</v>
      </c>
      <c r="Z44" s="63" t="s">
        <v>77</v>
      </c>
      <c r="AA44" s="59" t="s">
        <v>77</v>
      </c>
      <c r="AB44" s="59" t="s">
        <v>77</v>
      </c>
      <c r="AC44" s="74" t="s">
        <v>77</v>
      </c>
      <c r="AD44" s="66" t="s">
        <v>77</v>
      </c>
      <c r="AE44" s="66" t="s">
        <v>77</v>
      </c>
      <c r="AF44" s="58">
        <v>1</v>
      </c>
      <c r="AG44" s="75">
        <v>1</v>
      </c>
      <c r="AH44" s="65">
        <v>1</v>
      </c>
      <c r="AI44" s="59" t="s">
        <v>306</v>
      </c>
      <c r="AJ44" s="59" t="s">
        <v>307</v>
      </c>
      <c r="AK44" s="159" t="s">
        <v>77</v>
      </c>
      <c r="AL44" s="159" t="s">
        <v>77</v>
      </c>
      <c r="AM44" s="10" t="s">
        <v>77</v>
      </c>
      <c r="AN44" s="10" t="s">
        <v>77</v>
      </c>
      <c r="AO44" s="10" t="s">
        <v>77</v>
      </c>
      <c r="AP44" s="136" t="s">
        <v>301</v>
      </c>
      <c r="AQ44" s="66">
        <v>1</v>
      </c>
      <c r="AR44" s="66">
        <v>1</v>
      </c>
      <c r="AS44" s="89">
        <f>+AR44/AQ44</f>
        <v>1</v>
      </c>
      <c r="AT44" s="156" t="s">
        <v>306</v>
      </c>
    </row>
    <row r="45" spans="1:46" s="69" customFormat="1" ht="78" customHeight="1">
      <c r="A45" s="135">
        <v>6</v>
      </c>
      <c r="B45" s="57" t="s">
        <v>268</v>
      </c>
      <c r="C45" s="57" t="s">
        <v>269</v>
      </c>
      <c r="D45" s="63" t="s">
        <v>308</v>
      </c>
      <c r="E45" s="58">
        <v>0.03</v>
      </c>
      <c r="F45" s="63" t="s">
        <v>271</v>
      </c>
      <c r="G45" s="63" t="s">
        <v>309</v>
      </c>
      <c r="H45" s="63" t="s">
        <v>310</v>
      </c>
      <c r="I45" s="76">
        <v>1</v>
      </c>
      <c r="J45" s="63" t="s">
        <v>95</v>
      </c>
      <c r="K45" s="63" t="s">
        <v>311</v>
      </c>
      <c r="L45" s="77">
        <v>1</v>
      </c>
      <c r="M45" s="77">
        <v>1</v>
      </c>
      <c r="N45" s="77">
        <v>1</v>
      </c>
      <c r="O45" s="77">
        <v>1</v>
      </c>
      <c r="P45" s="77">
        <v>1</v>
      </c>
      <c r="Q45" s="57" t="s">
        <v>72</v>
      </c>
      <c r="R45" s="57" t="s">
        <v>312</v>
      </c>
      <c r="S45" s="63" t="s">
        <v>276</v>
      </c>
      <c r="T45" s="57" t="s">
        <v>313</v>
      </c>
      <c r="U45" s="135" t="s">
        <v>76</v>
      </c>
      <c r="V45" s="58">
        <v>1</v>
      </c>
      <c r="W45" s="58">
        <v>1</v>
      </c>
      <c r="X45" s="78">
        <f>+V45</f>
        <v>1</v>
      </c>
      <c r="Y45" s="63" t="s">
        <v>314</v>
      </c>
      <c r="Z45" s="63" t="s">
        <v>315</v>
      </c>
      <c r="AA45" s="58">
        <v>1</v>
      </c>
      <c r="AB45" s="58">
        <v>1</v>
      </c>
      <c r="AC45" s="65">
        <f>+AB45/AA45</f>
        <v>1</v>
      </c>
      <c r="AD45" s="66" t="s">
        <v>316</v>
      </c>
      <c r="AE45" s="66" t="s">
        <v>317</v>
      </c>
      <c r="AF45" s="58">
        <v>1</v>
      </c>
      <c r="AG45" s="75">
        <v>1</v>
      </c>
      <c r="AH45" s="65">
        <v>1</v>
      </c>
      <c r="AI45" s="59" t="s">
        <v>318</v>
      </c>
      <c r="AJ45" s="59" t="s">
        <v>319</v>
      </c>
      <c r="AK45" s="148">
        <v>1</v>
      </c>
      <c r="AL45" s="88">
        <v>1</v>
      </c>
      <c r="AM45" s="88">
        <f>+AL45/AK45</f>
        <v>1</v>
      </c>
      <c r="AN45" s="9" t="s">
        <v>280</v>
      </c>
      <c r="AO45" s="9" t="s">
        <v>280</v>
      </c>
      <c r="AP45" s="136" t="s">
        <v>309</v>
      </c>
      <c r="AQ45" s="147">
        <v>1</v>
      </c>
      <c r="AR45" s="147">
        <f>+(W45+AB45+AG45+AL45)/4</f>
        <v>1</v>
      </c>
      <c r="AS45" s="89">
        <f>+AR45/AQ45</f>
        <v>1</v>
      </c>
      <c r="AT45" s="9" t="s">
        <v>280</v>
      </c>
    </row>
    <row r="46" spans="1:46" s="69" customFormat="1" ht="120.75" customHeight="1">
      <c r="A46" s="135">
        <v>6</v>
      </c>
      <c r="B46" s="57" t="s">
        <v>268</v>
      </c>
      <c r="C46" s="57" t="s">
        <v>269</v>
      </c>
      <c r="D46" s="63" t="s">
        <v>320</v>
      </c>
      <c r="E46" s="58">
        <v>0.03</v>
      </c>
      <c r="F46" s="63" t="s">
        <v>271</v>
      </c>
      <c r="G46" s="63" t="s">
        <v>321</v>
      </c>
      <c r="H46" s="63" t="s">
        <v>322</v>
      </c>
      <c r="I46" s="139" t="s">
        <v>94</v>
      </c>
      <c r="J46" s="63" t="s">
        <v>95</v>
      </c>
      <c r="K46" s="63" t="s">
        <v>323</v>
      </c>
      <c r="L46" s="77">
        <v>0</v>
      </c>
      <c r="M46" s="77">
        <v>1</v>
      </c>
      <c r="N46" s="77">
        <v>1</v>
      </c>
      <c r="O46" s="77">
        <v>1</v>
      </c>
      <c r="P46" s="77">
        <v>1</v>
      </c>
      <c r="Q46" s="57" t="s">
        <v>72</v>
      </c>
      <c r="R46" s="57" t="s">
        <v>324</v>
      </c>
      <c r="S46" s="63" t="s">
        <v>325</v>
      </c>
      <c r="T46" s="57" t="s">
        <v>326</v>
      </c>
      <c r="U46" s="135" t="s">
        <v>76</v>
      </c>
      <c r="V46" s="58" t="s">
        <v>161</v>
      </c>
      <c r="W46" s="58" t="s">
        <v>161</v>
      </c>
      <c r="X46" s="140" t="s">
        <v>161</v>
      </c>
      <c r="Y46" s="77" t="s">
        <v>161</v>
      </c>
      <c r="Z46" s="77" t="s">
        <v>161</v>
      </c>
      <c r="AA46" s="58">
        <v>1</v>
      </c>
      <c r="AB46" s="75">
        <v>0.97</v>
      </c>
      <c r="AC46" s="65">
        <f>+AB46/AA46</f>
        <v>0.97</v>
      </c>
      <c r="AD46" s="66" t="s">
        <v>327</v>
      </c>
      <c r="AE46" s="66" t="s">
        <v>328</v>
      </c>
      <c r="AF46" s="58">
        <v>1</v>
      </c>
      <c r="AG46" s="64">
        <v>0.97</v>
      </c>
      <c r="AH46" s="79">
        <v>0.97</v>
      </c>
      <c r="AI46" s="59" t="s">
        <v>327</v>
      </c>
      <c r="AJ46" s="59" t="s">
        <v>329</v>
      </c>
      <c r="AK46" s="148">
        <v>1</v>
      </c>
      <c r="AL46" s="149">
        <v>1</v>
      </c>
      <c r="AM46" s="88">
        <f>+AL46/AK46</f>
        <v>1</v>
      </c>
      <c r="AN46" s="9" t="s">
        <v>280</v>
      </c>
      <c r="AO46" s="9" t="s">
        <v>280</v>
      </c>
      <c r="AP46" s="136" t="s">
        <v>321</v>
      </c>
      <c r="AQ46" s="147">
        <v>1</v>
      </c>
      <c r="AR46" s="147">
        <f>+(+AB46+AG46+AL46)/3</f>
        <v>0.98</v>
      </c>
      <c r="AS46" s="89">
        <f>+AR46/AQ46</f>
        <v>0.98</v>
      </c>
      <c r="AT46" s="9" t="s">
        <v>280</v>
      </c>
    </row>
    <row r="47" spans="1:46" ht="75" customHeight="1" thickBot="1">
      <c r="D47" s="80" t="s">
        <v>330</v>
      </c>
      <c r="E47" s="81">
        <v>0.2</v>
      </c>
      <c r="J47" s="82"/>
      <c r="W47" s="114" t="s">
        <v>331</v>
      </c>
      <c r="X47" s="115">
        <f>AVERAGE(X21:X46)</f>
        <v>0.88085714285714289</v>
      </c>
      <c r="AB47" s="116" t="s">
        <v>332</v>
      </c>
      <c r="AC47" s="115">
        <f>AVERAGE(AC21:AC46)</f>
        <v>0.88541428571428571</v>
      </c>
      <c r="AF47" s="224" t="s">
        <v>333</v>
      </c>
      <c r="AG47" s="225"/>
      <c r="AH47" s="83">
        <f>AVERAGE(AH21:AH46)</f>
        <v>0.76791517857142866</v>
      </c>
      <c r="AK47" s="84"/>
      <c r="AL47" s="117" t="s">
        <v>334</v>
      </c>
      <c r="AM47" s="83">
        <f>AVERAGE(AM21:AM46)</f>
        <v>0.96094803340569923</v>
      </c>
      <c r="AR47" s="118" t="s">
        <v>32</v>
      </c>
      <c r="AS47" s="83">
        <f>AVERAGE(AS21:AS46)</f>
        <v>0.92952819536890896</v>
      </c>
    </row>
    <row r="48" spans="1:46" ht="50.1" customHeight="1">
      <c r="D48" s="85" t="s">
        <v>335</v>
      </c>
      <c r="E48" s="86">
        <v>0.99978947368421078</v>
      </c>
      <c r="J48" s="82"/>
    </row>
    <row r="49" spans="8:18" ht="135.75" customHeight="1">
      <c r="J49" s="82"/>
    </row>
    <row r="50" spans="8:18" ht="50.1" customHeight="1">
      <c r="J50" s="82"/>
    </row>
    <row r="51" spans="8:18" ht="50.1" customHeight="1" thickBot="1">
      <c r="J51" s="82"/>
    </row>
    <row r="52" spans="8:18" ht="50.1" customHeight="1">
      <c r="H52" s="226" t="s">
        <v>336</v>
      </c>
      <c r="I52" s="227"/>
      <c r="J52" s="227"/>
      <c r="K52" s="227"/>
      <c r="L52" s="227"/>
      <c r="M52" s="227" t="s">
        <v>337</v>
      </c>
      <c r="N52" s="227"/>
      <c r="O52" s="227"/>
      <c r="P52" s="227"/>
      <c r="Q52" s="227"/>
      <c r="R52" s="228"/>
    </row>
    <row r="53" spans="8:18" ht="50.1" customHeight="1" thickBot="1">
      <c r="H53" s="229" t="s">
        <v>338</v>
      </c>
      <c r="I53" s="230"/>
      <c r="J53" s="230"/>
      <c r="K53" s="230"/>
      <c r="L53" s="230"/>
      <c r="M53" s="230" t="s">
        <v>339</v>
      </c>
      <c r="N53" s="231"/>
      <c r="O53" s="231"/>
      <c r="P53" s="231"/>
      <c r="Q53" s="231"/>
      <c r="R53" s="232"/>
    </row>
    <row r="54" spans="8:18" ht="50.1" customHeight="1"/>
    <row r="55" spans="8:18" ht="50.1" customHeight="1"/>
    <row r="56" spans="8:18" ht="50.1" customHeight="1"/>
    <row r="57" spans="8:18" ht="50.1" customHeight="1"/>
    <row r="58" spans="8:18" ht="50.1" customHeight="1"/>
    <row r="59" spans="8:18" ht="50.1" customHeight="1"/>
    <row r="60" spans="8:18" ht="50.1" customHeight="1"/>
    <row r="61" spans="8:18" ht="50.1" customHeight="1"/>
  </sheetData>
  <mergeCells count="36">
    <mergeCell ref="AF47:AG47"/>
    <mergeCell ref="H52:L52"/>
    <mergeCell ref="M52:R52"/>
    <mergeCell ref="H53:L53"/>
    <mergeCell ref="M53:R53"/>
    <mergeCell ref="AA18:AE18"/>
    <mergeCell ref="AF18:AJ18"/>
    <mergeCell ref="AK18:AO18"/>
    <mergeCell ref="AP18:AT18"/>
    <mergeCell ref="V19:Z19"/>
    <mergeCell ref="AA19:AE19"/>
    <mergeCell ref="AF19:AJ19"/>
    <mergeCell ref="AK19:AO19"/>
    <mergeCell ref="AP19:AT19"/>
    <mergeCell ref="V18:Z18"/>
    <mergeCell ref="A18:B19"/>
    <mergeCell ref="C18:C20"/>
    <mergeCell ref="D18:P19"/>
    <mergeCell ref="Q18:T19"/>
    <mergeCell ref="U18:U20"/>
    <mergeCell ref="H14:J14"/>
    <mergeCell ref="A1:K1"/>
    <mergeCell ref="A2:K2"/>
    <mergeCell ref="A3:K3"/>
    <mergeCell ref="F4:J4"/>
    <mergeCell ref="A5:B8"/>
    <mergeCell ref="C5:D8"/>
    <mergeCell ref="H5:J5"/>
    <mergeCell ref="H6:J6"/>
    <mergeCell ref="H7:J7"/>
    <mergeCell ref="H8:J8"/>
    <mergeCell ref="H9:J9"/>
    <mergeCell ref="H10:J10"/>
    <mergeCell ref="H11:J11"/>
    <mergeCell ref="H12:J12"/>
    <mergeCell ref="H13:J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Camila Gallego Rodríguez</dc:creator>
  <cp:keywords/>
  <dc:description/>
  <cp:lastModifiedBy/>
  <cp:revision/>
  <dcterms:created xsi:type="dcterms:W3CDTF">2021-01-05T12:50:30Z</dcterms:created>
  <dcterms:modified xsi:type="dcterms:W3CDTF">2021-02-09T16:59:03Z</dcterms:modified>
  <cp:category/>
  <cp:contentStatus/>
</cp:coreProperties>
</file>