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liliana.casas\Downloads\"/>
    </mc:Choice>
  </mc:AlternateContent>
  <xr:revisionPtr revIDLastSave="0" documentId="13_ncr:1_{5902B984-9F44-419E-8B34-2F43952AA416}" xr6:coauthVersionLast="45" xr6:coauthVersionMax="46" xr10:uidLastSave="{00000000-0000-0000-0000-000000000000}"/>
  <bookViews>
    <workbookView xWindow="-110" yWindow="-110" windowWidth="19420" windowHeight="10420" xr2:uid="{00000000-000D-0000-FFFF-FFFF00000000}"/>
  </bookViews>
  <sheets>
    <sheet name="Hoja1" sheetId="1" r:id="rId1"/>
    <sheet name="Hoja2" sheetId="2" r:id="rId2"/>
  </sheets>
  <externalReferences>
    <externalReference r:id="rId3"/>
    <externalReference r:id="rId4"/>
  </externalReferences>
  <definedNames>
    <definedName name="_xlnm._FilterDatabase" localSheetId="1" hidden="1">Hoja2!$A$1:$E$21</definedName>
    <definedName name="INDICADOR">[1]Hoja2!$F$2:$F$4</definedName>
    <definedName name="META2">[2]Hoja2!$C$3:$C$5</definedName>
    <definedName name="PROGRAMACION">[1]Hoja2!$D$2:$D$5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47" i="1" l="1"/>
  <c r="AR47" i="1"/>
  <c r="AP30" i="1"/>
  <c r="AC47" i="1" l="1"/>
  <c r="AA46" i="1"/>
  <c r="AA45" i="1" l="1"/>
  <c r="AA38" i="1" l="1"/>
  <c r="X45" i="1" l="1"/>
  <c r="V37" i="1" l="1"/>
  <c r="X37" i="1" s="1"/>
  <c r="AF31" i="1" l="1"/>
  <c r="AA31" i="1"/>
  <c r="V31" i="1"/>
  <c r="AQ47" i="1" l="1"/>
  <c r="E47" i="1"/>
  <c r="E40" i="1" l="1"/>
  <c r="E48" i="1" s="1"/>
  <c r="U21" i="1"/>
  <c r="U22" i="1"/>
  <c r="U23" i="1"/>
  <c r="U24" i="1"/>
  <c r="U25" i="1"/>
  <c r="U26" i="1"/>
  <c r="U27" i="1"/>
  <c r="U28" i="1"/>
  <c r="U29" i="1"/>
  <c r="U31" i="1"/>
  <c r="U32" i="1"/>
  <c r="U33" i="1"/>
  <c r="U34" i="1"/>
  <c r="U35" i="1"/>
  <c r="U36" i="1"/>
  <c r="U37" i="1"/>
  <c r="U38" i="1"/>
  <c r="U39" i="1"/>
  <c r="U20" i="1"/>
  <c r="AP33" i="1"/>
  <c r="AK33" i="1"/>
  <c r="AF33" i="1"/>
  <c r="AA33" i="1"/>
  <c r="V33" i="1"/>
  <c r="X33" i="1" s="1"/>
  <c r="P33" i="1"/>
  <c r="AQ33" i="1" l="1"/>
  <c r="AK45" i="1"/>
  <c r="AK40" i="1"/>
  <c r="AK39" i="1"/>
  <c r="AK38" i="1"/>
  <c r="AK35" i="1"/>
  <c r="AK34" i="1"/>
  <c r="AK32" i="1"/>
  <c r="AK22" i="1"/>
  <c r="AK21" i="1"/>
  <c r="AF46" i="1"/>
  <c r="AH46" i="1" s="1"/>
  <c r="AF45" i="1"/>
  <c r="AF44" i="1"/>
  <c r="AF42" i="1"/>
  <c r="AF39" i="1"/>
  <c r="AH39" i="1" s="1"/>
  <c r="AF38" i="1"/>
  <c r="AH38" i="1" s="1"/>
  <c r="AH47" i="1" s="1"/>
  <c r="AF37" i="1"/>
  <c r="AF36" i="1"/>
  <c r="AF35" i="1"/>
  <c r="AF34" i="1"/>
  <c r="AF32" i="1"/>
  <c r="AF29" i="1"/>
  <c r="AF28" i="1"/>
  <c r="AF22" i="1"/>
  <c r="AF21" i="1"/>
  <c r="AA24" i="1"/>
  <c r="AA32" i="1"/>
  <c r="AA34" i="1"/>
  <c r="AA35" i="1"/>
  <c r="AA36" i="1"/>
  <c r="AA37" i="1"/>
  <c r="AA41" i="1"/>
  <c r="V29" i="1"/>
  <c r="V32" i="1"/>
  <c r="X32" i="1" s="1"/>
  <c r="V34" i="1"/>
  <c r="X34" i="1" s="1"/>
  <c r="V35" i="1"/>
  <c r="X35" i="1" s="1"/>
  <c r="V38" i="1"/>
  <c r="X38" i="1" s="1"/>
  <c r="AP36" i="1"/>
  <c r="AP37" i="1"/>
  <c r="AP38" i="1"/>
  <c r="AP39" i="1"/>
  <c r="AP40" i="1"/>
  <c r="AP41" i="1"/>
  <c r="AP42" i="1"/>
  <c r="AP43" i="1"/>
  <c r="AP44" i="1"/>
  <c r="AP45" i="1"/>
  <c r="AP46" i="1"/>
  <c r="AP34" i="1"/>
  <c r="AP35" i="1"/>
  <c r="AP32" i="1"/>
  <c r="AP31" i="1"/>
  <c r="AP29" i="1"/>
  <c r="AP28" i="1"/>
  <c r="AP27" i="1"/>
  <c r="AP26" i="1"/>
  <c r="AP25" i="1"/>
  <c r="AP24" i="1"/>
  <c r="AP23" i="1"/>
  <c r="AP22" i="1"/>
  <c r="AP21" i="1"/>
  <c r="AP20" i="1"/>
  <c r="P34" i="1"/>
  <c r="P35" i="1"/>
  <c r="P38" i="1"/>
  <c r="P39" i="1"/>
  <c r="X47" i="1" l="1"/>
  <c r="AQ35" i="1"/>
  <c r="AQ38" i="1"/>
  <c r="AQ34" i="1"/>
  <c r="P32" i="1" l="1"/>
</calcChain>
</file>

<file path=xl/sharedStrings.xml><?xml version="1.0" encoding="utf-8"?>
<sst xmlns="http://schemas.openxmlformats.org/spreadsheetml/2006/main" count="821" uniqueCount="341">
  <si>
    <t>ALCALDÍA LOCAL DE ENGATIVÁ</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</si>
  <si>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</si>
  <si>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</si>
  <si>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</si>
  <si>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</si>
  <si>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</si>
  <si>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</si>
  <si>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</si>
  <si>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</si>
  <si>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</si>
  <si>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</si>
  <si>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</si>
  <si>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</si>
  <si>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</si>
  <si>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435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</si>
  <si>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</si>
  <si>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</si>
  <si>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28 de julio de 2020</t>
  </si>
  <si>
    <t>Para segundo trimestre de la vigencia 2020, el plan de gestión de la alcaldía local alcanzó un nivel de desempeño del 79 %.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t>
  </si>
  <si>
    <t>30 de septiembre de 2020</t>
  </si>
  <si>
    <t>23 de octubre de 2020</t>
  </si>
  <si>
    <t xml:space="preserve">Para el tercer trimestre de la vigencia 2020, el plan de gestión de la alcaldía local alcanzó un nivel de desempeño del 81%. </t>
  </si>
  <si>
    <t>29 de octubre de 2020</t>
  </si>
  <si>
    <t>En atención a la solicitud de la Dirección para la Gestión Policiva, se ajusta la meta "Terminar XXX actuaciones administrativas en primera instancia"  lo cual genera una modificación al nivel de avance trimestral el cual quedó en 81%</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</si>
  <si>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</si>
  <si>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</si>
  <si>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</si>
  <si>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</si>
  <si>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</si>
  <si>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</si>
  <si>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</si>
  <si>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</si>
  <si>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</si>
  <si>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</si>
  <si>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</si>
  <si>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</si>
  <si>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</si>
  <si>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</si>
  <si>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</si>
  <si>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</si>
  <si>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</si>
  <si>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</si>
  <si>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</si>
  <si>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</si>
  <si>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</si>
  <si>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</si>
  <si>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</si>
  <si>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</si>
  <si>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</si>
  <si>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</si>
  <si>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</si>
  <si>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</si>
  <si>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</si>
  <si>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</si>
  <si>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</si>
  <si>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</si>
  <si>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</si>
  <si>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</si>
  <si>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</si>
  <si>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</si>
  <si>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</si>
  <si>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</si>
  <si>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</si>
  <si>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</si>
  <si>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</si>
  <si>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</si>
  <si>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</si>
  <si>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</si>
  <si>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</si>
  <si>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</si>
  <si>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</si>
  <si>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</si>
  <si>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</si>
  <si>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 xml:space="preserve">META NO PROGRAMADA </t>
  </si>
  <si>
    <t>En la localidad de Engativá se dio inicio a las inscripciones a los encuentro ciudadanos el 15 de febrero con una campaña de expectativa a través de las redes sociales:Video apertura encuentros ciudadanos por parte del Secretario de Gobierno: Luis Ernesto Gómez: https://www.facebook.com/179296895533040/posts/2680892285373476/?d=n
Publicaciones en redes sociales: https://www.facebook.com/179296895533040/posts/2692566930872678/?d=n https://www.facebook.com/179296895533040/posts/2692566930872678/?d=n   Las sesiones de los encuentros ciudadanos se llevaron a cabo por medio de una plataforma virtual ejecutada a través contrato interadministrativo N°002 celebrado entre la Empresa de Telecomunicaciones de Bogotá SA ESP y 14 Fondos de Desarrollo Local.
El ingreso a dicha se realizaba a través del link: https://alcaldia1.rebus.com.co/En la localidad tuvimos 2432 votaciones virtuales a través de la plataforma contratada con la ETB, no contamos con puntos de votaciones presenciales, ya que nos encontrábamos en aislamiento estricto por directriz Distrital.</t>
  </si>
  <si>
    <t>https://www.facebook.com/179296895533040/posts/2680892285373476/?d=n
https://www.facebook.com/179296895533040/posts/2692566930872678/?d=n https://www.facebook.com/179296895533040/posts/2692566930872678/?d=n   https://alcaldia1.rebus.com.co/</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</si>
  <si>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</si>
  <si>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</si>
  <si>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</si>
  <si>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</si>
  <si>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t>Participantes en audiencia de rendición de cuentas: Dada la situación actual, me permito indicar que teniendo en cuenta lo establecido en Resolución 385 de 2020 y las demás normas que la regulan, se decreta la emergencia sanitaria en el territorio colombiano y conforme la declaratoria de la OMS (Organización Mundial de la Salud) del pasado 11 de marzo de 2020, en la que confirman que el brote Covid-19 es una pandemia.
Por tal motivo, Alcaldía Local de Engativá realizó su audiencia de rendición de cuentas el pasado 29 de mayo de 2020 a las 9:00 am</t>
  </si>
  <si>
    <t>https://www.facebook.com/Engativalcaldia/videos/1597729267050433/?d=w.</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</si>
  <si>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</si>
  <si>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</si>
  <si>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</si>
  <si>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</si>
  <si>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</si>
  <si>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</si>
  <si>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</si>
  <si>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</si>
  <si>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</si>
  <si>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</si>
  <si>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 xml:space="preserve">Reporte Subsecretaria de Gestion Local </t>
  </si>
  <si>
    <t xml:space="preserve">Según el reporte remitido por la Subsecretaría de Gestión Local con número de radicado 2020200028634, la Alcaldía Local Participó en el 100% de las actividades convocadas así:
1.Contratación de la Plataforma de votación para priorización de conceptos de líneas de gasto.
2. Capacitación y divulgación sobre acceso y reglas de la plataforma, y la utilización del instrumento de votación.
3. Consolidación de la votación para la priorización de conceptos de gasto y líneas de inversión (soportes con actas). Primera fase de presupuesto participativo.
4.Inclusión del contenido del Acta de Acuerdo Participativo, en la parte programática del plan de desarrollo local aprobado
</t>
  </si>
  <si>
    <t>Reporte Subsecretaría de Gestión Local</t>
  </si>
  <si>
    <t>Lograr el 80% de cumplimiento físico acumulado del plan de desarrollo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</si>
  <si>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</si>
  <si>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</si>
  <si>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</si>
  <si>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</si>
  <si>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</si>
  <si>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A la fecha, nos encontramos realizando el proceso de seguimiento a las metas del Plan de Desarrollo Local de Engativá, correspondientes al IV trimestre (a diciembre 31 de 2020), teniendo en cuenta que desde la SDP se encuentran consolidando y preparando la MUSI y la información necesaria para llevar a cabo el seguimiento con la Alcaldía, para así, posteriormente generar los informes a corte 31 de diciembre de 2020.  Dado lo anterior, inmediatamente se termine el proceso de consolidación y se generen los informes definitivos, estos serán publicados y enviados.</t>
  </si>
  <si>
    <t xml:space="preserve">reporte MUSI </t>
  </si>
  <si>
    <t>De acuerdo  a  los reportes del MUSI</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</si>
  <si>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</si>
  <si>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</si>
  <si>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</si>
  <si>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</si>
  <si>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18,68 Junio
91,94 Diciembre</t>
  </si>
  <si>
    <t>compromisos 2020</t>
  </si>
  <si>
    <t>Reporte PREDIS</t>
  </si>
  <si>
    <t>FDL - Alcaldía Local</t>
  </si>
  <si>
    <t>29.96%</t>
  </si>
  <si>
    <t>EJECUCIÓN PRESUPUESTAL   A JUNIO. SISTEMA PREDIS</t>
  </si>
  <si>
    <t xml:space="preserve">La Alcaldía Local comprometió a 31 de Diciembre  99,67 del presupuesto de inversión </t>
  </si>
  <si>
    <t xml:space="preserve">Informe de gestion presupuestal de gatos e inversiones </t>
  </si>
  <si>
    <t>Girar mínimo el 50%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</si>
  <si>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</si>
  <si>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</si>
  <si>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</si>
  <si>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 xml:space="preserve">La Alcaldía Local comprometió a 31 de Diciembre  59,07 del presupuesto de inversión </t>
  </si>
  <si>
    <t>Girar mínimo el 25% del presupuesto comprometido constituido como obligaciones por pagar de la vigencia 2019 (inversión).</t>
  </si>
  <si>
    <t>Porcentaje de Giros de Obligaciones por Pagar 2019 y anteriores</t>
  </si>
  <si>
    <t>giros obligaciones por pagar 2019</t>
  </si>
  <si>
    <t xml:space="preserve">La Alcaldía Local comprometió a 31 de Diciembre  74,07 del presupuesto de inversión </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</si>
  <si>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</si>
  <si>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</si>
  <si>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</si>
  <si>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</si>
  <si>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 xml:space="preserve">La Alcaldía Local comprometió a 31 de Diciembre  72,92  del presupuesto de inversión </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</si>
  <si>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</si>
  <si>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</si>
  <si>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</si>
  <si>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</si>
  <si>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 xml:space="preserve">La Alcaldía Local ejecutó el 100% de las actividades establecidas para el trimestre en materia de SIPSE local, entre las cuales se encuentra -Reportar los requerimientos a los enlaces de la DGDL en relación con el mejoramiento de la herramienta tecnología  -Normalización del cargue de información en el Módulo de Contratación y Módulo            financiero de SIPSE local para la vigencia 2020- Participar en los entrenamientos de la DGDL sobre las generalidades de SIPSE loca-Participar en los entrenamientos de la DGDL sobre el módulo de proyectos y banco de iniciativas ciudadanas de SIPSE local </t>
  </si>
  <si>
    <t>Reporte cumplimiento plan de acción SIPSE Local remitido por la Dirección para la Gestión del Desarrollo Local.</t>
  </si>
  <si>
    <t xml:space="preserve">La Alcaldía Local participó en 6 de las 8 actividades programadas por la Dirección para la Gestión del Desarrollo Local Así:
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proyectos y banco de iniciativas ciudadanas de SIPSE local 
6.Participar en los entrenamientos de la DGDL sobre el módulo de contratación y financiero de SIPSE local
</t>
  </si>
  <si>
    <t xml:space="preserve">No se logrado que el sistema (SIPSE) genere los reportes con las actividades ejecutadas a 31 de diciembre de 2020. Hasta el día de hoy esta plataforma está presentando dificultades, por lo tanto se creó un caso hola e inmediatamente sea resuelto enviamos las evidencias.  </t>
  </si>
  <si>
    <t>REPORTE SIPSE</t>
  </si>
  <si>
    <t>Según reporte de la Dirección para la Gestión  del desarrollo Local la Alcaldía cumplió con todas las actividades programadas SIPSE para la vigencia.</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</si>
  <si>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</si>
  <si>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</si>
  <si>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</si>
  <si>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</si>
  <si>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se elaboro plan sostenible contable, el cual ya fue socializado y aprobado por la Alcaldesa Local, la Cordinadora administrativa y financiera junto con los asesores de despacho.</t>
  </si>
  <si>
    <t xml:space="preserve">1.Plan de Sostenibilidad Contable, actas de reunion de socializacion a los responsables de cada Area,conciliaciones y estados financieros. </t>
  </si>
  <si>
    <t>Se ejecutó el 100% del plan de sostenibilidad contable, formulado para el primer semestre de la vigencia 2020 para la Alcaldía Local de Engativá.</t>
  </si>
  <si>
    <t>Plan de Sostenibilidad Contable Engativá.</t>
  </si>
  <si>
    <t>Reporte Subsecretaría de Gestión Institucional</t>
  </si>
  <si>
    <t>Se ejecutó el 100% del plan de sostenibilidad contable, formulado para el segundo semestre de la vigencia 2020 para la Alcaldía Local de Engativá.</t>
  </si>
  <si>
    <t xml:space="preserve">Plan sostenible contable </t>
  </si>
  <si>
    <t>Se ejecutó el 100% del plan de sostenibilidad contable, formulado para el segundo  semestre de la vigencia 2020 para la Alcaldía Local de Engativá.</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</si>
  <si>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</si>
  <si>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</si>
  <si>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</si>
  <si>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</si>
  <si>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</si>
  <si>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</si>
  <si>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NO  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</si>
  <si>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</si>
  <si>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</si>
  <si>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</si>
  <si>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</si>
  <si>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</si>
  <si>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</si>
  <si>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</si>
  <si>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el el primer trimestre del año en curso se dio respuesta total a 147 requerimientos instaurados antes del 31 de Diciembre  de 2019</t>
  </si>
  <si>
    <t>consolidado tabla de peticiones atencion al ciudadano y reporte SAC aplicativo Cronos</t>
  </si>
  <si>
    <t>La Alcaldía Local de acuerdo con el reporte remitido ha dado respuesta a 369 requerimientos ciudadanos de los 135  programados para el trimestre, lo que representa un nivel de avance del  100% en el trimestre.</t>
  </si>
  <si>
    <t>Reporte SAC</t>
  </si>
  <si>
    <t>La Alcaldía Local de acuerdo con el reporte remitido por la oficina de atencion a la ciudadania informa que a la fecha se ha dado respuesta a un total d639  requerimientos ciudadanos de requerimientos realizados por la ciudadania que se encontraban vigentes con corte 31 de Diciembre de los 203 programados para el trimestre.</t>
  </si>
  <si>
    <t>La Alcaldía Local de acuerdo con el reporte remitido por la oficina de atencion a la ciudadania informa que a la fecha se ha dado respuesta al 100% de los requerimientos con corte a 31 de diciembre 2019</t>
  </si>
  <si>
    <t xml:space="preserve">informe requerimientos ciudadania </t>
  </si>
  <si>
    <t>Fortalecer la capacidad institucional y para el ejercicio de la función policiva por parte de las autoridades locales a cargo de la Secretaría Distrital de Gobierno</t>
  </si>
  <si>
    <t>Inspección Vigilancia y Control</t>
  </si>
  <si>
    <t>Realizar  73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</si>
  <si>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</si>
  <si>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</si>
  <si>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73 a III trimestre 2019</t>
  </si>
  <si>
    <t xml:space="preserve">acciones de control u operativos </t>
  </si>
  <si>
    <t>Reporte a la Dirección de Gestión Policiva</t>
  </si>
  <si>
    <t>Grupo de Gestión Policivo - Alcaldía local</t>
  </si>
  <si>
    <t>En el trimestre se realizaron 12 operativos de actividad económica.</t>
  </si>
  <si>
    <t xml:space="preserve">actas de visita establecimientos comerciales </t>
  </si>
  <si>
    <t>El porcentaje de ejecución que se muestra en el segundo trimestre es resultado de las adecuaciones que tuvo que adelantar la administración en el marco de la declaratoria del Estado de emergencia por parte del Gobierno Nacional, lo que generó que la mayoría de las actuaciones adelantadas se dirigieran a la promoción y prevención del COVID-19</t>
  </si>
  <si>
    <t xml:space="preserve">Actas de inspecciones </t>
  </si>
  <si>
    <t>El porcentaje de ejecución que se muestra en el tercer  trimestre es resultado de las adecuaciones que tuvo que adelantar la administración en el marco de la declaratoria del Estado de emergencia por parte del Gobierno Nacional, lo que generó que la mayoría de las actuaciones adelantadas se dirigieran a la promoción y prevención del COVID-19</t>
  </si>
  <si>
    <t>El porcentaje de ejecución del tercer  trimestre es resultado de las adecuaciones que tuvo que adelantar la administración en el marco de declaratoria del Estado de emergencia por  el Gobierno Nacional, lo que generó que la mayoría de actuaciones adelantadas se dirigieran a promoción y prevención del COVID-19 con un total de 99 acciones para la vigencia.</t>
  </si>
  <si>
    <t>Realizar 46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</si>
  <si>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</si>
  <si>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</si>
  <si>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46 a III trimestre de 2019</t>
  </si>
  <si>
    <t>En el trimestre se realizaron 3 operativos de espacio público.</t>
  </si>
  <si>
    <t>actas de operativos en materia de espacio piblico</t>
  </si>
  <si>
    <t>El porcentaje de ejecución que se muestra en el tercer  trimestre es resultado de las adecuaciones que tuvo que adelantar la administración en el marco de la declaratoria del Estado de emergencia por parte del Gobierno Nacional, lo que generó que la mayoría de actuaciones adelantadas se dirigieran a promoción y prevención del COVID-19 con un total  163 acciones en la vigencia.</t>
  </si>
  <si>
    <t>Realizar 37 acciones de control u operativos en materia de obras y urbanismo</t>
  </si>
  <si>
    <t>Acciones de control  en materia de obras y urbanismo</t>
  </si>
  <si>
    <t>No acciones realizadas de control  en materia de obras y urbanismo</t>
  </si>
  <si>
    <t>37 a III trimestre de 2019</t>
  </si>
  <si>
    <t>E el trimestre se realizaron6operativos de espacio público.</t>
  </si>
  <si>
    <t xml:space="preserve">actas de visita en materia de obras y urbanismo </t>
  </si>
  <si>
    <t>El porcentaje de ejecución que se muestra en el segundo trimestre es resultado de las adecuaciones que tuvo que adelantar la administración en el marco de la declaratoria del Estado de emergencia por parte del Gobierno Nacional, lo que generó que la mayoría de las actuaciones adelantadas se dirigieran a la promoción y prevención del COVID-19, así como también aunar esfuerzos con otras entidades para la entrega de ayudas humanitarias y realizar controles de bioseguridad para su correcta aplicación; de igual forma tuvimos un proceso de empalme que estuvo marcado por la falta de recurso humano durante el primer mes del mismo, lo que generó dificultades para la correcta ejecución de las metas propuestas.</t>
  </si>
  <si>
    <t>El porcentaje de ejecución que se muestra en el tercer trimestre es resultado de las adecuaciones que tuvo que adelantar la administración en el marco de la declaratoria del Estado de emergencia por parte del Gobierno Nacional, lo que generó que la mayoría de las actuaciones adelantadas se dirigieran a la promoción y prevención del COVID-19, así como también aunar esfuerzos con otras entidades para la entrega de ayudas humanitarias y realizar controles de bioseguridad para su correcta aplicación; de igual forma tuvimos un proceso de empalme que estuvo marcado por la falta de recurso humano durante el primer mes del mismo, lo que generó dificultades para la correcta ejecución de las metas propuestas.</t>
  </si>
  <si>
    <t>El porcentaje de ejecución del tercer trimestre es resultado de las adecuaciones que tuvo que adelantar la administración en el marco de declaratoria del Estado de emergencia por el Gobierno Nacional, lo que generó que la mayoría de actuaciones adelantadas se dirigieran a promoción y prevención del COVID-19, así como aunar esfuerzos con otras entidades para la entrega de ayudas humanitarias y realizar controles de bioseguridad; de igual forma tuvimos un proceso de empalme que estuvo marcado por la falta de recurso humano durante el primer mes del mismo, lo que generó dificultades para la correcta ejecución de las metas con un total de 24 acciones para la vigencia.</t>
  </si>
  <si>
    <r>
      <t xml:space="preserve">Realizar </t>
    </r>
    <r>
      <rPr>
        <b/>
        <sz val="12"/>
        <rFont val="Garamond"/>
        <family val="1"/>
      </rPr>
      <t>8</t>
    </r>
    <r>
      <rPr>
        <sz val="12"/>
        <rFont val="Garamond"/>
        <family val="1"/>
      </rPr>
      <t xml:space="preserve"> acciones de control u operativos para dar cumplimiento a los fallos de Rio Bogotá </t>
    </r>
  </si>
  <si>
    <t>Acciones de control para el cumplimiento de fallos judiciales - cerros de oriente</t>
  </si>
  <si>
    <t>No acciones de control para dar cumplimiento de fallos judiciales de rio Bogotá</t>
  </si>
  <si>
    <t>Para el primer trimestre de 2020 no se realizo ningun operativo ya que se tenian programados 2 para el mes de marzo, pero por el aislamiento obligatorio no se pudieron realizar. Estos operativos se reprogramaran para el segundo y tercer trimestre.</t>
  </si>
  <si>
    <t xml:space="preserve"> De acuerdo al reporte generado desde la Dirección para la Gestión Policiva registra que en el IV trimestre no realizó ningún operativo.</t>
  </si>
  <si>
    <t xml:space="preserve"> De acuerdo al reporte generado desde la Dirección para la Gestión Policiva registra que en la vigencia no se realizó ningún operativo.</t>
  </si>
  <si>
    <t>Impulsar procesalmente (avocar, rechazar, enviar al competente), el 40%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</si>
  <si>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</si>
  <si>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</si>
  <si>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</si>
  <si>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</si>
  <si>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META REPROGRAMADA</t>
  </si>
  <si>
    <t>La Alcaldía Local impulso procesalmente a 12.745 expedientes allegados a 31 de diciembre de 2019</t>
  </si>
  <si>
    <t>Reporte Dirección para la Gestión Policiva</t>
  </si>
  <si>
    <t>La Alcaldía Local impulso procesalmente 16,545  expedientes allegados a 31 de diciembre de 2019 de los 12,893 programados para la vigencia.</t>
  </si>
  <si>
    <t>Según el reporte de metas  4º trimestre 2020  IVC Alcaldías Locales</t>
  </si>
  <si>
    <t>Según el reporte de metas  4º trimestre 2020  IVC Alcaldías Locales cumplimiento fue de 153%</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</si>
  <si>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</si>
  <si>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</si>
  <si>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</si>
  <si>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</si>
  <si>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La Alcaldía Local falló de fondo el  2,39% de los expedientes de policía a cargo de las inspecciones de policía con corte a 31-12-2019 programados para el trimestre.</t>
  </si>
  <si>
    <t xml:space="preserve">Reporte DGP </t>
  </si>
  <si>
    <t>La Alcaldía Local falló de fondo en el trimestre 4.035 expedientes  de los 1.934 programados.</t>
  </si>
  <si>
    <t>La Alcaldía Local  falló 2,685 expedientes de fondo en el trimestre .</t>
  </si>
  <si>
    <t>Según el reporte de metas  4º trimestre 2020  IVC Alcaldías Locales cumplimiento anual fue de 158%.</t>
  </si>
  <si>
    <t>Terminar (archivar) 432 actuaciones administrativas activas</t>
  </si>
  <si>
    <t>Actuaciones administrativas (archivadas) terminadas</t>
  </si>
  <si>
    <t>No actuaciones administrativas terminadas durante el trimestre</t>
  </si>
  <si>
    <t>Actuaciones administrativas terminadas</t>
  </si>
  <si>
    <t xml:space="preserve">La Alcaldía Local  terminó en el trimestre 52 actuaciones administrativas activas. </t>
  </si>
  <si>
    <t>La Alcaldía Local terminó 25  actuación administrativa durante el trimestre. Para un avance del 15%</t>
  </si>
  <si>
    <t xml:space="preserve">La Alcaldía Local terminó 33  actuaciones administrativas durante el trimestre. </t>
  </si>
  <si>
    <t>Según el reporte de metas  4º trimestre 2020  IVC Alcaldías Locales  el total de la vigencia fue de 162 actuaciones terminadas.</t>
  </si>
  <si>
    <t>Terminar 328 actuaciones administrativas terminadas hasta la primera instancia</t>
  </si>
  <si>
    <t>Actuaciones administrativas terminadas hasta la primera instancia</t>
  </si>
  <si>
    <t>No de actuaciones administrativas terminadas  hasta la primera instancia</t>
  </si>
  <si>
    <t>Actuaciones administrativas terminadas por vía gubernativa</t>
  </si>
  <si>
    <t xml:space="preserve">La Alcaldía Local  NO t erminó en el trimestre actuaciones administrativas en primera instancia.
</t>
  </si>
  <si>
    <t>Según el reporte de metas  4º trimestre 2020  IVC Alcaldías Locales.</t>
  </si>
  <si>
    <t>Según el reporte de metas  4º trimestre 2020  IVC Alcaldías Locales  el total de la vigencia fue de  3 actuaciones en primera instancia.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</si>
  <si>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</si>
  <si>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</si>
  <si>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</si>
  <si>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</si>
  <si>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</si>
  <si>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</si>
  <si>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</si>
  <si>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</si>
  <si>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</si>
  <si>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</si>
  <si>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</si>
  <si>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</si>
  <si>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La Alcaldía Local cumplió con el 100 % de los criterios ambientales evaluados durante el trimestre: Rally Digital, No realizo  reporte de consumo de papel, Participación eventos ambientales y huella ecológica de conformidad con el reporte remitido por la Oficina Asesora de Planeación.</t>
  </si>
  <si>
    <t>Reporte criterios ambientales</t>
  </si>
  <si>
    <t xml:space="preserve"> Según el reporte de evaluación II semestre de ambiental.</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</si>
  <si>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</si>
  <si>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</si>
  <si>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</si>
  <si>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</si>
  <si>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</si>
  <si>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</si>
  <si>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</si>
  <si>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 xml:space="preserve">La Alcaldía Local participó de las siguientes actividades convocadas por la Dirección Administrativa: Capacitación FUI  Fecha: 20/05/2020,  Mesa de trabajo fecha 1 y 08/06/2020 y Capacitación Hoja de Control Fecha: 24/06/2020 </t>
  </si>
  <si>
    <t>Reporte Dirección Administrativa</t>
  </si>
  <si>
    <t xml:space="preserve">La Alcaldía Local participó en 4 de las 4 actividades convocadas por la Dirección Administrativa así:
-Capacitación  prestamo Fecha: 24/09/2020
-Capacitación SIC  Fecha: 28/09/2020
- Mesa de Trabajo Fecha: 28/09/2020
-Asistencias Técnicas para la implementación y ajustes de las TRD
</t>
  </si>
  <si>
    <t>De acuerdo al reporte de la  Dirección Administrativa la Alcaldía fue convocada a 3 actividades y asistió solamente a 1.</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</si>
  <si>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</si>
  <si>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</si>
  <si>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</si>
  <si>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</si>
  <si>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</si>
  <si>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</si>
  <si>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 xml:space="preserve">  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</si>
  <si>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 xml:space="preserve">  Un documento de caracterización de grupos de valor elaborado </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</si>
  <si>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</si>
  <si>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</si>
  <si>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</si>
  <si>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</si>
  <si>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</si>
  <si>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</si>
  <si>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La Alcaldía registró la buena práctica REVERDECIENDO CON BOTELLAS DE AMOR cuyo propósito es Fomentar la responsabilidad socio ambiental en los grupos comunitarios de la localidad, funcionarios y contratistas de la Alcaldía, para el aprovechamiento de residuos plásticos con el fin de disminuir la presión del relleno sanitario, reduciendo y reciclando</t>
  </si>
  <si>
    <t xml:space="preserve">Reporte equipo Análisis y Políticas </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</si>
  <si>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</si>
  <si>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</si>
  <si>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</si>
  <si>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</si>
  <si>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</si>
  <si>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La Alcaldía Local  mantuvo al 44%  las acciones correctivas, documentadas y vigentes en el trimestre.</t>
  </si>
  <si>
    <t>Reporte MIMEC</t>
  </si>
  <si>
    <t>La Alcaldía Local de un (1) planes abiertos tiene la totalidad de acciones  una (1) abiertas  vencidas  al  30 de junio de 2020.</t>
  </si>
  <si>
    <t>Reporte MIMEC y SIG Oficina Asesora de Planeación</t>
  </si>
  <si>
    <t>La Alcaldía Local tiene al día el 100% de las acciones mejora asignadas</t>
  </si>
  <si>
    <t>Reporte Oficina Asesora de Planeación</t>
  </si>
  <si>
    <t>La Alcaldía Local de cuatro  (4) planes abiertos tiene la totalidad de acciones  al día.</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</si>
  <si>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</si>
  <si>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</si>
  <si>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</si>
  <si>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</si>
  <si>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</si>
  <si>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</si>
  <si>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</si>
  <si>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106 lo que representa un nivel de cumplimiento trimestral del 92%.</t>
  </si>
  <si>
    <t>Reporte Oficina Asesora de Comunicaciones Ley 1712 de 2014.</t>
  </si>
  <si>
    <t xml:space="preserve">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96 lo que representa un nivel de cumplimiento trimestral del 89%
</t>
  </si>
  <si>
    <t>Reporte Oficina Asesora de Comunicaciones</t>
  </si>
  <si>
    <t xml:space="preserve">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110  lo que representa un nivel de cumplimiento trimestral del 95%  según radicado 20211400005233.
</t>
  </si>
  <si>
    <t>Subtotal metas transversales</t>
  </si>
  <si>
    <t>CUMPLIMIENTO I TRIMESTRE</t>
  </si>
  <si>
    <t>CUMPLIMIENTO II TRIMESTRE</t>
  </si>
  <si>
    <t>CUMPLIMIENTO 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</si>
  <si>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</si>
  <si>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</si>
  <si>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</si>
  <si>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</si>
  <si>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</si>
  <si>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 xml:space="preserve">participacion </t>
  </si>
  <si>
    <t xml:space="preserve">planeacion </t>
  </si>
  <si>
    <t xml:space="preserve">presupuestos </t>
  </si>
  <si>
    <t>contabilidad</t>
  </si>
  <si>
    <t>calidad</t>
  </si>
  <si>
    <t xml:space="preserve">clemencia </t>
  </si>
  <si>
    <t>ivc</t>
  </si>
  <si>
    <t>inspecc iones</t>
  </si>
  <si>
    <r>
      <t>La Alcaldía Local comprometió a 30 de junio el 29,96 del presupuesto de inversión representado en   16.718.548.237</t>
    </r>
    <r>
      <rPr>
        <sz val="11"/>
        <color rgb="FF000000"/>
        <rFont val="Garamond"/>
        <family val="1"/>
      </rPr>
      <t>.00</t>
    </r>
  </si>
  <si>
    <r>
      <t xml:space="preserve">Realizar </t>
    </r>
    <r>
      <rPr>
        <b/>
        <sz val="11"/>
        <rFont val="Garamond"/>
        <family val="1"/>
      </rPr>
      <t>8</t>
    </r>
    <r>
      <rPr>
        <sz val="11"/>
        <rFont val="Garamond"/>
        <family val="1"/>
      </rPr>
      <t xml:space="preserve"> acciones de control u operativos para dar cumplimiento a los fallos de Rio Bogotá </t>
    </r>
  </si>
  <si>
    <r>
      <t xml:space="preserve">1- (No. De acciones vencidas del plan de mejoramiento responsabilidad del proceso  </t>
    </r>
    <r>
      <rPr>
        <b/>
        <sz val="11"/>
        <color rgb="FF0070C0"/>
        <rFont val="Garamond"/>
        <family val="1"/>
      </rPr>
      <t>/</t>
    </r>
    <r>
      <rPr>
        <sz val="11"/>
        <color rgb="FF0070C0"/>
        <rFont val="Garamond"/>
        <family val="1"/>
      </rPr>
      <t xml:space="preserve"> N°  de acciones a gestionar bajo responsabilidad del proceso)*100</t>
    </r>
  </si>
  <si>
    <r>
      <t xml:space="preserve">ANGELA VIANNEY ORTIZ ROLDAN
Alcaldesa Local de Engativa
</t>
    </r>
    <r>
      <rPr>
        <b/>
        <sz val="11"/>
        <color theme="1"/>
        <rFont val="Garamond"/>
        <family val="1"/>
      </rPr>
      <t>Aprobado mediante caso HOLA N° 90782</t>
    </r>
  </si>
  <si>
    <t>1 de febrero de 2020</t>
  </si>
  <si>
    <t>Reporte del cuarto trimestre de 2020</t>
  </si>
  <si>
    <r>
      <t xml:space="preserve">Para el primer trimestre de la vigencia 2020, el plan de gestión de la alcaldía local alcanzó un nivel de desempeño del </t>
    </r>
    <r>
      <rPr>
        <b/>
        <sz val="11"/>
        <color theme="1"/>
        <rFont val="Garamond"/>
        <family val="1"/>
      </rPr>
      <t>61%.</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t>
    </r>
  </si>
  <si>
    <t>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80% de cumplimiento físico acumulado del plan de desarrollo local.
• Girar mínimo el 50% del presupuesto de inversión directa comprometido en la vigencia 2020.
• Girar mínimo el 25% del presupuesto comprometido constituido como obligaciones por pagar de la vigencia 2019 (inversión).
• Terminar (archivar) 432 actuaciones administrativas activas.
• Terminar 328 actuaciones administrativas terminadas hasta la primera instancia.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t>
  </si>
  <si>
    <t>este proceso se llevó a cabo del 07 de octubre al 15 de diciembre de 2020, y desde la Alcaldía Local de Engativá se habilitaron los siguientes puntos de inscripción presenciales para el registro de la ciudadanía:
- El Punto Vive Digital de la Alcaldía Local de Engativá: 
a. Lunes, miércoles y viernes: 1:00 a 4:30 pm
b. Martes, jueves y sábado: 9:00 am a 1:00 pm.
- En articulación con ASOJUNTAS, estarán habilitadas algunas Juntas de Acción Comunal para inscripción física a través de formatos establecidos por la Secretaria Distrital de Gobierno.
- Adicionalmente la ciudadanía que no tenía inconvenientes con el manejo de la plataforma Gobierno Abierto, realizó su inscripción a través del link https://gobiernoabiertobogota.gov.co/presupuestos
Contamos con un total de 9919 inscritos en la localidad de Engativá.</t>
  </si>
  <si>
    <t>La ciudadanía que no tenía inconvenientes con el manejo de la plataforma Gobierno Abierto, realizó su inscripción a través del link https://gobiernoabiertobogota.gov.co/presupuestos</t>
  </si>
  <si>
    <t>No se presentó la bateria de indicadores gestion 2020</t>
  </si>
  <si>
    <t>No se presentó batería de indicadores gestión 2020</t>
  </si>
  <si>
    <t>https://gobiernobogota-my.sharepoint.com/:x:/r/personal/jeraldyn_tautiva_gobiernobogota_gov_co/_layouts/15/Doc.aspx?sourcedoc=%7BB7DFA05C-0F42-4025-A689-BD52B749BDE7%7D&amp;file=Consolidado%20meta%20de%20transparencia%20IV%20Trimestre.xlsx&amp;action=default&amp;mobileredirect=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</si>
</sst>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 _€_-;\-* #,##0.00\ _€_-;_-* &quot;-&quot;??\ _€_-;_-@_-"/>
    <numFmt numFmtId="165" formatCode="* #,##0.00&quot;    &quot;;\-* #,##0.00&quot;    &quot;;* \-#&quot;    &quot;;@\ "/>
    <numFmt numFmtId="166" formatCode="_-* #,##0.0_-;\-* #,##0.0_-;_-* &quot;-&quot;_-;_-@_-"/>
  </numFmts>
  <fonts count="15" x14ac:knownFonts="1">
    <font>
      <sz val="11"/>
      <color theme="1"/>
      <name val="Calibri"/>
      <family val="2"/>
      <scheme val="minor"/>
    </font>
    <font>
      <sz val="11"/>
      <color theme="1"/>
      <name val="Calibri"/>
      <family val="2"/>
      <scheme val="minor"/>
    </font>
    <font>
      <sz val="10"/>
      <name val="Arial"/>
      <family val="2"/>
    </font>
    <font>
      <sz val="11"/>
      <color theme="1"/>
      <name val="Garamond"/>
      <family val="1"/>
    </font>
    <font>
      <sz val="12"/>
      <name val="Garamond"/>
      <family val="1"/>
    </font>
    <font>
      <b/>
      <sz val="10"/>
      <color theme="1"/>
      <name val="Garamond"/>
      <family val="1"/>
    </font>
    <font>
      <b/>
      <sz val="11"/>
      <color theme="1"/>
      <name val="Garamond"/>
      <family val="1"/>
    </font>
    <font>
      <sz val="11"/>
      <name val="Garamond"/>
      <family val="1"/>
    </font>
    <font>
      <b/>
      <sz val="12"/>
      <name val="Garamond"/>
      <family val="1"/>
    </font>
    <font>
      <sz val="11"/>
      <color rgb="FF000000"/>
      <name val="Garamond"/>
      <family val="1"/>
    </font>
    <font>
      <b/>
      <sz val="11"/>
      <name val="Garamond"/>
      <family val="1"/>
    </font>
    <font>
      <sz val="11"/>
      <color rgb="FF0070C0"/>
      <name val="Garamond"/>
      <family val="1"/>
    </font>
    <font>
      <b/>
      <sz val="11"/>
      <color rgb="FF0070C0"/>
      <name val="Garamond"/>
      <family val="1"/>
    </font>
    <font>
      <u/>
      <sz val="11"/>
      <color theme="10"/>
      <name val="Calibri"/>
      <family val="2"/>
      <scheme val="minor"/>
    </font>
    <font>
      <u/>
      <sz val="11"/>
      <color theme="10"/>
      <name val="Garamond"/>
      <family val="1"/>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00B050"/>
        <bgColor indexed="64"/>
      </patternFill>
    </fill>
    <fill>
      <patternFill patternType="solid">
        <fgColor theme="8" tint="0.79998168889431442"/>
        <bgColor indexed="64"/>
      </patternFill>
    </fill>
  </fills>
  <borders count="46">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13" fillId="0" borderId="0" applyNumberFormat="0" applyFill="0" applyBorder="0" applyAlignment="0" applyProtection="0"/>
  </cellStyleXfs>
  <cellXfs count="356">
    <xf numFmtId="0" fontId="0" fillId="0" borderId="0" xfId="0"/>
    <xf numFmtId="0" fontId="3" fillId="0" borderId="9"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9" xfId="0" applyFont="1" applyBorder="1" applyAlignment="1">
      <alignment vertical="center"/>
    </xf>
    <xf numFmtId="0" fontId="3" fillId="11" borderId="9" xfId="0" applyFont="1" applyFill="1" applyBorder="1" applyAlignment="1">
      <alignment vertical="center"/>
    </xf>
    <xf numFmtId="9" fontId="6" fillId="8" borderId="9" xfId="0" applyNumberFormat="1" applyFont="1" applyFill="1" applyBorder="1" applyAlignment="1">
      <alignment vertical="center"/>
    </xf>
    <xf numFmtId="0" fontId="6" fillId="8" borderId="9" xfId="0" applyFont="1" applyFill="1" applyBorder="1" applyAlignment="1">
      <alignment vertical="center"/>
    </xf>
    <xf numFmtId="0" fontId="3" fillId="5" borderId="9" xfId="0" applyFont="1" applyFill="1" applyBorder="1" applyAlignment="1">
      <alignment vertical="center"/>
    </xf>
    <xf numFmtId="0" fontId="3" fillId="5" borderId="9" xfId="0" applyFont="1" applyFill="1" applyBorder="1" applyAlignment="1">
      <alignment vertical="center" wrapText="1"/>
    </xf>
    <xf numFmtId="0" fontId="3" fillId="5" borderId="12" xfId="0" applyFont="1" applyFill="1" applyBorder="1" applyAlignment="1">
      <alignment vertical="center"/>
    </xf>
    <xf numFmtId="0" fontId="3" fillId="5" borderId="12" xfId="0" applyFont="1" applyFill="1" applyBorder="1" applyAlignment="1">
      <alignment vertical="center" wrapText="1"/>
    </xf>
    <xf numFmtId="0" fontId="3" fillId="0" borderId="12" xfId="0" applyFont="1" applyBorder="1" applyAlignment="1">
      <alignment vertical="center" wrapText="1"/>
    </xf>
    <xf numFmtId="0" fontId="3" fillId="11" borderId="9" xfId="0" applyFont="1" applyFill="1" applyBorder="1" applyAlignment="1">
      <alignment vertical="center" wrapText="1"/>
    </xf>
    <xf numFmtId="0" fontId="3" fillId="7" borderId="9" xfId="0" applyFont="1" applyFill="1" applyBorder="1" applyAlignment="1">
      <alignment vertical="center" wrapText="1"/>
    </xf>
    <xf numFmtId="0" fontId="3" fillId="0" borderId="27" xfId="0" applyFont="1" applyBorder="1" applyAlignment="1">
      <alignment vertical="center" wrapText="1"/>
    </xf>
    <xf numFmtId="0" fontId="3" fillId="11" borderId="27" xfId="0" applyFont="1" applyFill="1" applyBorder="1" applyAlignment="1">
      <alignment vertical="center" wrapText="1"/>
    </xf>
    <xf numFmtId="0" fontId="3" fillId="9" borderId="27" xfId="0" applyFont="1" applyFill="1" applyBorder="1" applyAlignment="1">
      <alignment vertical="center" wrapText="1"/>
    </xf>
    <xf numFmtId="0" fontId="3" fillId="11" borderId="28" xfId="0" applyFont="1" applyFill="1" applyBorder="1" applyAlignment="1">
      <alignment vertical="center" wrapText="1"/>
    </xf>
    <xf numFmtId="9" fontId="6" fillId="8" borderId="12" xfId="0" applyNumberFormat="1" applyFont="1" applyFill="1" applyBorder="1" applyAlignment="1">
      <alignment vertical="center"/>
    </xf>
    <xf numFmtId="0" fontId="3" fillId="11" borderId="28" xfId="0" applyFont="1" applyFill="1" applyBorder="1" applyAlignment="1">
      <alignment vertical="center"/>
    </xf>
    <xf numFmtId="0" fontId="3" fillId="0" borderId="27" xfId="0" applyFont="1" applyBorder="1" applyAlignment="1">
      <alignment vertical="center"/>
    </xf>
    <xf numFmtId="0" fontId="3" fillId="8" borderId="24" xfId="0" applyFont="1" applyFill="1" applyBorder="1" applyAlignment="1">
      <alignment vertical="center"/>
    </xf>
    <xf numFmtId="0" fontId="3" fillId="8" borderId="0" xfId="0" applyFont="1" applyFill="1" applyBorder="1" applyAlignment="1">
      <alignment vertical="center"/>
    </xf>
    <xf numFmtId="0" fontId="3" fillId="11" borderId="8" xfId="0" applyFont="1" applyFill="1" applyBorder="1" applyAlignment="1">
      <alignment vertical="center"/>
    </xf>
    <xf numFmtId="0" fontId="3" fillId="11" borderId="27" xfId="0" applyFont="1" applyFill="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3" fontId="3" fillId="11" borderId="12" xfId="0" applyNumberFormat="1" applyFont="1" applyFill="1" applyBorder="1" applyAlignment="1">
      <alignment horizontal="center" vertical="center"/>
    </xf>
    <xf numFmtId="9" fontId="3" fillId="0" borderId="9" xfId="2" applyFont="1" applyBorder="1" applyAlignment="1">
      <alignment vertical="center" wrapText="1"/>
    </xf>
    <xf numFmtId="0" fontId="3" fillId="11" borderId="9" xfId="0" applyFont="1" applyFill="1" applyBorder="1" applyAlignment="1">
      <alignment horizontal="center" vertical="center"/>
    </xf>
    <xf numFmtId="10" fontId="7" fillId="11" borderId="9" xfId="0" applyNumberFormat="1" applyFont="1" applyFill="1" applyBorder="1" applyAlignment="1">
      <alignment horizontal="center" vertical="center"/>
    </xf>
    <xf numFmtId="0" fontId="7" fillId="11" borderId="9" xfId="0" applyFont="1" applyFill="1" applyBorder="1" applyAlignment="1">
      <alignment horizontal="center" vertical="center"/>
    </xf>
    <xf numFmtId="0" fontId="7" fillId="11" borderId="9" xfId="0" applyFont="1" applyFill="1" applyBorder="1" applyAlignment="1">
      <alignment horizontal="center" vertical="center" wrapText="1"/>
    </xf>
    <xf numFmtId="0" fontId="7" fillId="5" borderId="9" xfId="0" applyFont="1" applyFill="1" applyBorder="1" applyAlignment="1">
      <alignment vertical="center"/>
    </xf>
    <xf numFmtId="0" fontId="7" fillId="5" borderId="9" xfId="0" applyFont="1" applyFill="1" applyBorder="1" applyAlignment="1">
      <alignment vertical="center" wrapText="1"/>
    </xf>
    <xf numFmtId="0" fontId="7" fillId="0" borderId="27" xfId="0" applyFont="1" applyBorder="1" applyAlignment="1">
      <alignment vertical="center"/>
    </xf>
    <xf numFmtId="0" fontId="7" fillId="0" borderId="9" xfId="0" applyFont="1" applyBorder="1" applyAlignment="1">
      <alignment vertical="center" wrapText="1"/>
    </xf>
    <xf numFmtId="0" fontId="7" fillId="0" borderId="27" xfId="0" applyFont="1" applyFill="1" applyBorder="1" applyAlignment="1">
      <alignment vertical="center"/>
    </xf>
    <xf numFmtId="0" fontId="7" fillId="0" borderId="27" xfId="0" applyFont="1"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7" fillId="11" borderId="10" xfId="0" applyFont="1" applyFill="1" applyBorder="1" applyAlignment="1">
      <alignment horizontal="center" vertical="center"/>
    </xf>
    <xf numFmtId="0" fontId="7" fillId="5" borderId="10" xfId="0" applyFont="1" applyFill="1" applyBorder="1" applyAlignment="1">
      <alignment vertical="center"/>
    </xf>
    <xf numFmtId="0" fontId="3" fillId="11" borderId="7" xfId="0" applyFont="1" applyFill="1" applyBorder="1" applyAlignment="1">
      <alignment horizontal="center" vertical="center"/>
    </xf>
    <xf numFmtId="0" fontId="3" fillId="0" borderId="0" xfId="0" applyFont="1" applyAlignment="1">
      <alignment horizontal="center" vertical="center"/>
    </xf>
    <xf numFmtId="0" fontId="3" fillId="0" borderId="9" xfId="0" applyFont="1" applyFill="1" applyBorder="1" applyAlignment="1">
      <alignment vertical="center"/>
    </xf>
    <xf numFmtId="9" fontId="3" fillId="0" borderId="9" xfId="0" applyNumberFormat="1" applyFont="1" applyFill="1" applyBorder="1" applyAlignment="1">
      <alignment vertical="center"/>
    </xf>
    <xf numFmtId="9" fontId="3" fillId="0" borderId="28" xfId="0" applyNumberFormat="1" applyFont="1" applyFill="1" applyBorder="1" applyAlignment="1">
      <alignment vertical="center"/>
    </xf>
    <xf numFmtId="9" fontId="7" fillId="0" borderId="9" xfId="0" applyNumberFormat="1" applyFont="1" applyFill="1" applyBorder="1" applyAlignment="1">
      <alignment vertical="center"/>
    </xf>
    <xf numFmtId="0" fontId="3" fillId="0" borderId="28" xfId="0" applyFont="1" applyFill="1" applyBorder="1" applyAlignment="1">
      <alignment vertical="center"/>
    </xf>
    <xf numFmtId="0" fontId="7" fillId="0" borderId="9" xfId="0" applyFont="1" applyFill="1" applyBorder="1" applyAlignment="1">
      <alignment vertical="center"/>
    </xf>
    <xf numFmtId="0" fontId="7" fillId="0" borderId="28"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3" fillId="0" borderId="9" xfId="0" applyFont="1" applyFill="1" applyBorder="1" applyAlignment="1">
      <alignment vertical="center" wrapText="1"/>
    </xf>
    <xf numFmtId="0" fontId="3" fillId="0" borderId="28" xfId="0" applyFont="1" applyFill="1" applyBorder="1" applyAlignment="1">
      <alignment vertical="center" wrapText="1"/>
    </xf>
    <xf numFmtId="0" fontId="7" fillId="0" borderId="9" xfId="0" applyFont="1" applyFill="1" applyBorder="1" applyAlignment="1">
      <alignment vertical="center" wrapText="1"/>
    </xf>
    <xf numFmtId="0" fontId="7" fillId="0" borderId="28" xfId="0" applyFont="1" applyFill="1" applyBorder="1" applyAlignment="1">
      <alignment vertical="center" wrapText="1"/>
    </xf>
    <xf numFmtId="9" fontId="3" fillId="0" borderId="9" xfId="0" applyNumberFormat="1" applyFont="1" applyBorder="1" applyAlignment="1">
      <alignment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6" fillId="0" borderId="9" xfId="0" applyFont="1" applyBorder="1" applyAlignment="1">
      <alignment horizontal="center" vertical="center" wrapText="1"/>
    </xf>
    <xf numFmtId="9" fontId="3" fillId="0" borderId="27"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7" fillId="0" borderId="9" xfId="0" applyFont="1" applyBorder="1" applyAlignment="1">
      <alignment horizontal="center" vertical="center" wrapText="1"/>
    </xf>
    <xf numFmtId="0" fontId="3" fillId="11" borderId="9" xfId="0" applyFont="1" applyFill="1" applyBorder="1" applyAlignment="1">
      <alignment horizontal="center" vertical="center" wrapText="1"/>
    </xf>
    <xf numFmtId="0" fontId="6" fillId="0" borderId="0" xfId="0" applyFont="1" applyAlignment="1">
      <alignment horizontal="center" vertical="center" wrapText="1"/>
    </xf>
    <xf numFmtId="9" fontId="6" fillId="0" borderId="9" xfId="2" applyFont="1" applyBorder="1" applyAlignment="1">
      <alignment horizontal="center" vertical="center" wrapText="1"/>
    </xf>
    <xf numFmtId="9" fontId="10" fillId="0" borderId="9" xfId="2" applyFont="1" applyBorder="1" applyAlignment="1">
      <alignment horizontal="center" vertical="center" wrapText="1"/>
    </xf>
    <xf numFmtId="0" fontId="6" fillId="11" borderId="9" xfId="0" applyFont="1" applyFill="1" applyBorder="1" applyAlignment="1">
      <alignment horizontal="center" vertical="center" wrapText="1"/>
    </xf>
    <xf numFmtId="9"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9" fillId="0" borderId="0" xfId="0" applyFont="1" applyAlignment="1">
      <alignment horizontal="center" vertical="center" wrapText="1"/>
    </xf>
    <xf numFmtId="0" fontId="3" fillId="11" borderId="27" xfId="0" applyFont="1" applyFill="1" applyBorder="1" applyAlignment="1">
      <alignment horizontal="center" vertical="center" wrapText="1"/>
    </xf>
    <xf numFmtId="0" fontId="11" fillId="0" borderId="27"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6" fillId="13" borderId="37" xfId="0" applyFont="1" applyFill="1" applyBorder="1" applyAlignment="1">
      <alignment horizontal="center" vertical="center" wrapText="1"/>
    </xf>
    <xf numFmtId="0" fontId="3" fillId="0" borderId="17" xfId="0" applyFont="1" applyBorder="1" applyAlignment="1">
      <alignment horizontal="center" vertical="center"/>
    </xf>
    <xf numFmtId="0" fontId="7" fillId="0" borderId="17" xfId="0" applyFont="1" applyBorder="1" applyAlignment="1">
      <alignment horizontal="center" vertical="center"/>
    </xf>
    <xf numFmtId="0" fontId="3" fillId="11" borderId="3" xfId="0" applyFont="1" applyFill="1" applyBorder="1" applyAlignment="1">
      <alignment horizontal="center" vertical="center"/>
    </xf>
    <xf numFmtId="0" fontId="12" fillId="0" borderId="27" xfId="0" applyFont="1" applyBorder="1" applyAlignment="1">
      <alignment horizontal="center" vertical="center" wrapText="1"/>
    </xf>
    <xf numFmtId="9" fontId="11" fillId="0" borderId="27" xfId="0" applyNumberFormat="1" applyFont="1" applyBorder="1" applyAlignment="1">
      <alignment horizontal="center" vertical="center" wrapText="1"/>
    </xf>
    <xf numFmtId="9" fontId="12" fillId="0" borderId="9" xfId="0" applyNumberFormat="1" applyFont="1" applyBorder="1" applyAlignment="1">
      <alignment horizontal="center" vertical="center" wrapText="1"/>
    </xf>
    <xf numFmtId="0" fontId="3" fillId="0" borderId="27" xfId="0"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10" fontId="3" fillId="0" borderId="9" xfId="2" applyNumberFormat="1" applyFont="1" applyFill="1" applyBorder="1" applyAlignment="1">
      <alignment horizontal="center" vertical="center" wrapText="1"/>
    </xf>
    <xf numFmtId="9" fontId="6" fillId="0" borderId="9" xfId="2" applyFont="1" applyFill="1" applyBorder="1" applyAlignment="1">
      <alignment horizontal="center" vertical="center" wrapText="1"/>
    </xf>
    <xf numFmtId="0" fontId="3" fillId="0" borderId="38" xfId="0" applyFont="1" applyBorder="1" applyAlignment="1">
      <alignment horizontal="center" vertical="center"/>
    </xf>
    <xf numFmtId="0" fontId="3" fillId="0" borderId="2" xfId="0" applyFont="1" applyBorder="1" applyAlignment="1">
      <alignment vertical="center" wrapText="1"/>
    </xf>
    <xf numFmtId="9" fontId="3" fillId="0" borderId="9" xfId="0" applyNumberFormat="1"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3" fillId="0" borderId="9"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3" fillId="11" borderId="9" xfId="0" applyFont="1" applyFill="1" applyBorder="1" applyAlignment="1" applyProtection="1">
      <alignment vertical="center" wrapText="1"/>
      <protection locked="0"/>
    </xf>
    <xf numFmtId="0" fontId="3" fillId="11" borderId="28" xfId="0" applyFont="1" applyFill="1" applyBorder="1" applyAlignment="1" applyProtection="1">
      <alignment vertical="center" wrapText="1"/>
      <protection locked="0"/>
    </xf>
    <xf numFmtId="0" fontId="3" fillId="0" borderId="12" xfId="0" applyFont="1" applyBorder="1" applyAlignment="1">
      <alignment vertical="center"/>
    </xf>
    <xf numFmtId="3" fontId="3" fillId="0" borderId="12" xfId="0" applyNumberFormat="1" applyFont="1" applyBorder="1" applyAlignment="1">
      <alignment vertical="center"/>
    </xf>
    <xf numFmtId="0" fontId="3" fillId="0" borderId="35" xfId="0" applyFont="1" applyBorder="1" applyAlignment="1">
      <alignment horizontal="center" vertical="center"/>
    </xf>
    <xf numFmtId="1" fontId="3" fillId="0" borderId="28" xfId="2" applyNumberFormat="1" applyFont="1" applyFill="1" applyBorder="1" applyAlignment="1">
      <alignment horizontal="center" vertical="center"/>
    </xf>
    <xf numFmtId="0" fontId="6" fillId="0" borderId="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9" fontId="3" fillId="0" borderId="27" xfId="2" applyFont="1" applyBorder="1" applyAlignment="1">
      <alignment horizontal="center" vertical="center" wrapText="1"/>
    </xf>
    <xf numFmtId="9" fontId="3" fillId="0" borderId="9" xfId="0" applyNumberFormat="1"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0" fontId="9" fillId="0" borderId="9" xfId="0" applyFont="1" applyBorder="1" applyAlignment="1">
      <alignment vertical="center" wrapText="1"/>
    </xf>
    <xf numFmtId="0" fontId="3" fillId="0" borderId="27" xfId="0" applyFont="1" applyBorder="1" applyAlignment="1">
      <alignment horizontal="center" vertical="center"/>
    </xf>
    <xf numFmtId="9" fontId="3" fillId="0" borderId="9" xfId="0" applyNumberFormat="1" applyFont="1" applyBorder="1" applyAlignment="1">
      <alignment horizontal="center" vertical="center"/>
    </xf>
    <xf numFmtId="9" fontId="3" fillId="0" borderId="28" xfId="0" applyNumberFormat="1" applyFont="1" applyBorder="1" applyAlignment="1">
      <alignment horizontal="center" vertical="center"/>
    </xf>
    <xf numFmtId="0" fontId="3" fillId="0" borderId="28" xfId="0" applyFont="1" applyBorder="1" applyAlignment="1">
      <alignment vertical="center" wrapText="1"/>
    </xf>
    <xf numFmtId="0" fontId="3" fillId="0" borderId="39" xfId="0" applyFont="1" applyBorder="1" applyAlignment="1">
      <alignment vertical="center" wrapText="1"/>
    </xf>
    <xf numFmtId="9" fontId="3" fillId="0" borderId="9" xfId="2" applyFont="1" applyBorder="1" applyAlignment="1" applyProtection="1">
      <alignment horizontal="center" vertical="center" wrapText="1"/>
      <protection locked="0"/>
    </xf>
    <xf numFmtId="10" fontId="3" fillId="0" borderId="9" xfId="2" applyNumberFormat="1" applyFont="1" applyBorder="1" applyAlignment="1" applyProtection="1">
      <alignment horizontal="center" vertical="center" wrapText="1"/>
      <protection locked="0"/>
    </xf>
    <xf numFmtId="9" fontId="7" fillId="0" borderId="9" xfId="2" applyFont="1" applyBorder="1" applyAlignment="1" applyProtection="1">
      <alignment horizontal="center" vertical="center" wrapText="1"/>
      <protection locked="0"/>
    </xf>
    <xf numFmtId="9" fontId="6" fillId="11" borderId="9" xfId="2" applyFont="1" applyFill="1" applyBorder="1" applyAlignment="1">
      <alignment horizontal="center" vertical="center"/>
    </xf>
    <xf numFmtId="0" fontId="11" fillId="0" borderId="9" xfId="0" applyFont="1" applyBorder="1" applyAlignment="1">
      <alignment vertical="center" wrapText="1"/>
    </xf>
    <xf numFmtId="9" fontId="11" fillId="0" borderId="27" xfId="2" applyFont="1" applyBorder="1" applyAlignment="1">
      <alignment horizontal="center" vertical="center" wrapText="1"/>
    </xf>
    <xf numFmtId="0" fontId="3" fillId="0" borderId="12" xfId="0" applyFont="1" applyBorder="1" applyAlignment="1">
      <alignment horizontal="right" vertical="center"/>
    </xf>
    <xf numFmtId="0" fontId="6" fillId="9" borderId="27" xfId="0" applyFont="1" applyFill="1" applyBorder="1" applyAlignment="1">
      <alignment vertical="center" wrapText="1"/>
    </xf>
    <xf numFmtId="0" fontId="6" fillId="9" borderId="9" xfId="0" applyFont="1" applyFill="1" applyBorder="1" applyAlignment="1">
      <alignment vertical="center" wrapText="1"/>
    </xf>
    <xf numFmtId="0" fontId="6" fillId="9" borderId="28" xfId="0" applyFont="1" applyFill="1" applyBorder="1" applyAlignment="1">
      <alignment vertical="center" wrapText="1"/>
    </xf>
    <xf numFmtId="0" fontId="6" fillId="7" borderId="27" xfId="0" applyFont="1" applyFill="1" applyBorder="1" applyAlignment="1">
      <alignment vertical="center" wrapText="1"/>
    </xf>
    <xf numFmtId="0" fontId="6" fillId="7" borderId="9" xfId="0" applyFont="1" applyFill="1" applyBorder="1" applyAlignment="1">
      <alignment vertical="center" wrapText="1"/>
    </xf>
    <xf numFmtId="0" fontId="6" fillId="7"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9" xfId="0" applyFont="1" applyFill="1" applyBorder="1" applyAlignment="1">
      <alignment vertical="center" wrapText="1"/>
    </xf>
    <xf numFmtId="0" fontId="6" fillId="13" borderId="37" xfId="0" applyFont="1" applyFill="1" applyBorder="1" applyAlignment="1">
      <alignment vertical="center" wrapText="1"/>
    </xf>
    <xf numFmtId="0" fontId="3" fillId="0" borderId="37" xfId="0" applyFont="1" applyBorder="1" applyAlignment="1">
      <alignment horizontal="center" vertical="center" wrapText="1"/>
    </xf>
    <xf numFmtId="0" fontId="3" fillId="0" borderId="37" xfId="0" applyFont="1" applyFill="1" applyBorder="1" applyAlignment="1">
      <alignment horizontal="center" vertical="center" wrapText="1"/>
    </xf>
    <xf numFmtId="0" fontId="3" fillId="0" borderId="37" xfId="0" applyFont="1" applyBorder="1" applyAlignment="1">
      <alignment vertical="center" wrapText="1"/>
    </xf>
    <xf numFmtId="9" fontId="3" fillId="0" borderId="37" xfId="0" applyNumberFormat="1"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3" fillId="11" borderId="37"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7" fillId="0" borderId="2" xfId="0" applyFont="1" applyBorder="1" applyAlignment="1">
      <alignment vertical="center" wrapText="1"/>
    </xf>
    <xf numFmtId="0" fontId="6" fillId="13" borderId="16" xfId="0" applyFont="1" applyFill="1" applyBorder="1" applyAlignment="1">
      <alignment horizontal="center" vertical="center" wrapText="1"/>
    </xf>
    <xf numFmtId="9" fontId="3" fillId="0" borderId="9" xfId="2" applyFont="1" applyBorder="1" applyAlignment="1">
      <alignment horizontal="center" vertical="center" wrapText="1"/>
    </xf>
    <xf numFmtId="0" fontId="9" fillId="0" borderId="9" xfId="0" applyFont="1" applyBorder="1" applyAlignment="1">
      <alignment horizontal="left" vertical="center" wrapText="1"/>
    </xf>
    <xf numFmtId="9" fontId="11" fillId="0" borderId="9" xfId="2" applyFont="1" applyBorder="1" applyAlignment="1">
      <alignment horizontal="center" vertical="center" wrapText="1"/>
    </xf>
    <xf numFmtId="0" fontId="11" fillId="0" borderId="9" xfId="0" applyFont="1" applyBorder="1" applyAlignment="1">
      <alignment horizontal="left" vertical="center" wrapText="1"/>
    </xf>
    <xf numFmtId="0" fontId="6" fillId="9" borderId="23" xfId="0" applyFont="1" applyFill="1" applyBorder="1" applyAlignment="1">
      <alignment vertical="center" wrapText="1"/>
    </xf>
    <xf numFmtId="0" fontId="6" fillId="9" borderId="4" xfId="0" applyFont="1" applyFill="1" applyBorder="1" applyAlignment="1">
      <alignment vertical="center" wrapText="1"/>
    </xf>
    <xf numFmtId="0" fontId="6" fillId="9" borderId="5" xfId="0" applyFont="1" applyFill="1" applyBorder="1" applyAlignment="1">
      <alignment vertical="center" wrapText="1"/>
    </xf>
    <xf numFmtId="0" fontId="3" fillId="0" borderId="28" xfId="0" applyFont="1" applyBorder="1" applyAlignment="1" applyProtection="1">
      <alignment horizontal="center" vertical="center" wrapText="1"/>
      <protection locked="0"/>
    </xf>
    <xf numFmtId="9" fontId="11" fillId="0" borderId="15" xfId="2" applyFont="1" applyBorder="1" applyAlignment="1">
      <alignment horizontal="center" vertical="center" wrapText="1"/>
    </xf>
    <xf numFmtId="9" fontId="11" fillId="0" borderId="13" xfId="2" applyFont="1" applyBorder="1" applyAlignment="1">
      <alignment horizontal="center" vertical="center" wrapText="1"/>
    </xf>
    <xf numFmtId="0" fontId="11" fillId="0" borderId="13" xfId="0" applyFont="1" applyBorder="1" applyAlignment="1">
      <alignment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9" fontId="3" fillId="0" borderId="9" xfId="0" applyNumberFormat="1"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28" xfId="0" applyFont="1" applyBorder="1" applyAlignment="1" applyProtection="1">
      <alignment vertical="center"/>
      <protection locked="0"/>
    </xf>
    <xf numFmtId="0" fontId="9" fillId="0" borderId="9" xfId="0" applyFont="1" applyBorder="1" applyAlignment="1" applyProtection="1">
      <alignment horizontal="left" vertical="center" wrapText="1"/>
      <protection locked="0"/>
    </xf>
    <xf numFmtId="0" fontId="9" fillId="0" borderId="28" xfId="0" applyFont="1" applyBorder="1" applyAlignment="1" applyProtection="1">
      <alignment vertical="center" wrapText="1"/>
      <protection locked="0"/>
    </xf>
    <xf numFmtId="0" fontId="7" fillId="0" borderId="9" xfId="0" applyFont="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9" fontId="6" fillId="0" borderId="9" xfId="0" applyNumberFormat="1" applyFont="1" applyBorder="1" applyAlignment="1" applyProtection="1">
      <alignment horizontal="center" vertical="center" wrapText="1"/>
      <protection locked="0"/>
    </xf>
    <xf numFmtId="9" fontId="10" fillId="0" borderId="9" xfId="0" applyNumberFormat="1" applyFont="1" applyBorder="1" applyAlignment="1" applyProtection="1">
      <alignment horizontal="center" vertical="center" wrapText="1"/>
      <protection locked="0"/>
    </xf>
    <xf numFmtId="0" fontId="6" fillId="11" borderId="9" xfId="0" applyFont="1" applyFill="1" applyBorder="1" applyAlignment="1" applyProtection="1">
      <alignment horizontal="center" vertical="center" wrapText="1"/>
      <protection locked="0"/>
    </xf>
    <xf numFmtId="10" fontId="3" fillId="0" borderId="9" xfId="0" applyNumberFormat="1" applyFont="1" applyBorder="1" applyAlignment="1" applyProtection="1">
      <alignment horizontal="center" vertical="center" wrapText="1"/>
      <protection locked="0"/>
    </xf>
    <xf numFmtId="9" fontId="10" fillId="0" borderId="9" xfId="2"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9" fontId="11" fillId="0" borderId="9" xfId="2" applyFont="1" applyBorder="1" applyAlignment="1" applyProtection="1">
      <alignment horizontal="center" vertical="center" wrapText="1"/>
      <protection locked="0"/>
    </xf>
    <xf numFmtId="9" fontId="12" fillId="0" borderId="9" xfId="2" applyFont="1" applyBorder="1" applyAlignment="1" applyProtection="1">
      <alignment horizontal="center" vertical="center" wrapText="1"/>
      <protection locked="0"/>
    </xf>
    <xf numFmtId="0" fontId="11" fillId="0" borderId="9"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9" fontId="11" fillId="0" borderId="13" xfId="2" applyFont="1" applyBorder="1" applyAlignment="1" applyProtection="1">
      <alignment horizontal="center" vertical="center" wrapText="1"/>
      <protection locked="0"/>
    </xf>
    <xf numFmtId="9" fontId="12" fillId="0" borderId="13" xfId="2" applyFont="1" applyBorder="1" applyAlignment="1" applyProtection="1">
      <alignment horizontal="center" vertical="center" wrapText="1"/>
      <protection locked="0"/>
    </xf>
    <xf numFmtId="0" fontId="11" fillId="0" borderId="13"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3" fillId="0" borderId="37" xfId="0" applyFont="1" applyBorder="1" applyAlignment="1" applyProtection="1">
      <alignment horizontal="center" vertical="center" wrapText="1"/>
      <protection locked="0"/>
    </xf>
    <xf numFmtId="0" fontId="3" fillId="0" borderId="37" xfId="0" applyFont="1" applyBorder="1" applyAlignment="1" applyProtection="1">
      <alignment vertical="center" wrapText="1"/>
      <protection locked="0"/>
    </xf>
    <xf numFmtId="0" fontId="3" fillId="0" borderId="37" xfId="0" applyFont="1" applyBorder="1" applyAlignment="1" applyProtection="1">
      <alignment horizontal="left" vertical="center" wrapText="1"/>
      <protection locked="0"/>
    </xf>
    <xf numFmtId="0" fontId="9" fillId="0" borderId="37" xfId="0" applyFont="1" applyBorder="1" applyAlignment="1">
      <alignment vertical="center"/>
    </xf>
    <xf numFmtId="0" fontId="9" fillId="0" borderId="37" xfId="0" applyFont="1" applyBorder="1" applyAlignment="1">
      <alignment vertical="center" wrapText="1"/>
    </xf>
    <xf numFmtId="0" fontId="3" fillId="11" borderId="37" xfId="0" applyFont="1" applyFill="1" applyBorder="1" applyAlignment="1" applyProtection="1">
      <alignment vertical="center" wrapText="1"/>
      <protection locked="0"/>
    </xf>
    <xf numFmtId="0" fontId="11" fillId="0" borderId="37" xfId="0" applyFont="1" applyBorder="1" applyAlignment="1">
      <alignment vertical="center"/>
    </xf>
    <xf numFmtId="0" fontId="11" fillId="0" borderId="42" xfId="0" applyFont="1" applyBorder="1" applyAlignment="1">
      <alignment vertical="center" wrapText="1"/>
    </xf>
    <xf numFmtId="0" fontId="6" fillId="10" borderId="43"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0" xfId="0" applyFont="1" applyFill="1" applyBorder="1" applyAlignment="1">
      <alignment vertical="center" wrapText="1"/>
    </xf>
    <xf numFmtId="0" fontId="6" fillId="10" borderId="14" xfId="0" applyFont="1" applyFill="1" applyBorder="1" applyAlignment="1">
      <alignment vertical="center" wrapText="1"/>
    </xf>
    <xf numFmtId="0" fontId="3" fillId="0" borderId="2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11" borderId="27" xfId="0" applyFont="1" applyFill="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4" xfId="0" applyFont="1" applyFill="1" applyBorder="1" applyAlignment="1">
      <alignment vertical="center" wrapText="1"/>
    </xf>
    <xf numFmtId="0" fontId="3" fillId="0" borderId="45" xfId="0" applyFont="1" applyFill="1" applyBorder="1" applyAlignment="1">
      <alignment vertical="center" wrapText="1"/>
    </xf>
    <xf numFmtId="0" fontId="5" fillId="15" borderId="13" xfId="0" applyFont="1" applyFill="1" applyBorder="1" applyAlignment="1">
      <alignment vertical="center" wrapText="1"/>
    </xf>
    <xf numFmtId="0" fontId="5" fillId="15" borderId="15" xfId="0" applyFont="1" applyFill="1" applyBorder="1" applyAlignment="1">
      <alignment vertical="center" wrapText="1"/>
    </xf>
    <xf numFmtId="9" fontId="3" fillId="0" borderId="2" xfId="0" applyNumberFormat="1" applyFont="1" applyBorder="1" applyAlignment="1">
      <alignment vertical="center" wrapText="1"/>
    </xf>
    <xf numFmtId="10" fontId="3" fillId="0" borderId="9" xfId="0" applyNumberFormat="1" applyFont="1" applyBorder="1" applyAlignment="1" applyProtection="1">
      <alignment vertical="center" wrapText="1"/>
      <protection locked="0"/>
    </xf>
    <xf numFmtId="9" fontId="3" fillId="5" borderId="9" xfId="0" applyNumberFormat="1" applyFont="1" applyFill="1" applyBorder="1" applyAlignment="1">
      <alignment vertical="center" wrapText="1"/>
    </xf>
    <xf numFmtId="9" fontId="3" fillId="5" borderId="9" xfId="0" applyNumberFormat="1" applyFont="1" applyFill="1" applyBorder="1" applyAlignment="1" applyProtection="1">
      <alignment vertical="center" wrapText="1"/>
      <protection locked="0"/>
    </xf>
    <xf numFmtId="9" fontId="3" fillId="5" borderId="2" xfId="0" applyNumberFormat="1" applyFont="1" applyFill="1" applyBorder="1" applyAlignment="1">
      <alignment vertical="center" wrapText="1"/>
    </xf>
    <xf numFmtId="0" fontId="3" fillId="5" borderId="9" xfId="0" applyFont="1" applyFill="1" applyBorder="1" applyAlignment="1" applyProtection="1">
      <alignment vertical="center" wrapText="1"/>
      <protection locked="0"/>
    </xf>
    <xf numFmtId="9" fontId="7" fillId="0" borderId="9" xfId="0" applyNumberFormat="1" applyFont="1" applyBorder="1" applyAlignment="1" applyProtection="1">
      <alignment vertical="center" wrapText="1"/>
      <protection locked="0"/>
    </xf>
    <xf numFmtId="9" fontId="3" fillId="12" borderId="2" xfId="0" applyNumberFormat="1" applyFont="1" applyFill="1" applyBorder="1" applyAlignment="1">
      <alignment vertical="center" wrapText="1"/>
    </xf>
    <xf numFmtId="9" fontId="3" fillId="12" borderId="9" xfId="0" applyNumberFormat="1" applyFont="1" applyFill="1" applyBorder="1" applyAlignment="1" applyProtection="1">
      <alignment vertical="center" wrapText="1"/>
      <protection locked="0"/>
    </xf>
    <xf numFmtId="9" fontId="3" fillId="12" borderId="9" xfId="0" applyNumberFormat="1" applyFont="1" applyFill="1" applyBorder="1" applyAlignment="1">
      <alignment vertical="center" wrapText="1"/>
    </xf>
    <xf numFmtId="0" fontId="3" fillId="12" borderId="9" xfId="0" applyFont="1" applyFill="1" applyBorder="1" applyAlignment="1" applyProtection="1">
      <alignment vertical="center" wrapText="1"/>
      <protection locked="0"/>
    </xf>
    <xf numFmtId="9" fontId="3" fillId="0" borderId="0" xfId="0" applyNumberFormat="1" applyFont="1" applyAlignment="1">
      <alignment vertical="center" wrapText="1"/>
    </xf>
    <xf numFmtId="0" fontId="6" fillId="11"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6" fillId="10" borderId="0" xfId="0" applyFont="1" applyFill="1" applyBorder="1" applyAlignment="1">
      <alignment horizontal="center" vertical="center" wrapText="1"/>
    </xf>
    <xf numFmtId="0" fontId="3" fillId="0" borderId="37" xfId="0" applyFont="1" applyBorder="1" applyAlignment="1">
      <alignment horizontal="left" vertical="center" wrapText="1"/>
    </xf>
    <xf numFmtId="0" fontId="3" fillId="0" borderId="39" xfId="0" applyFont="1" applyBorder="1" applyAlignment="1">
      <alignment horizontal="left" vertical="center" wrapText="1"/>
    </xf>
    <xf numFmtId="0" fontId="3" fillId="0" borderId="2" xfId="0" applyFont="1" applyBorder="1" applyAlignment="1">
      <alignment horizontal="left" vertical="center" wrapText="1"/>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6" fillId="0" borderId="0" xfId="0" applyFont="1" applyAlignment="1">
      <alignment horizontal="center" vertical="center"/>
    </xf>
    <xf numFmtId="0" fontId="6" fillId="11" borderId="23"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3" fillId="0" borderId="9" xfId="0" applyFont="1" applyBorder="1" applyAlignment="1">
      <alignment horizontal="left" vertical="center"/>
    </xf>
    <xf numFmtId="0" fontId="6" fillId="11" borderId="9" xfId="0" applyFont="1" applyFill="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24" xfId="0" applyFont="1" applyBorder="1" applyAlignment="1">
      <alignment vertical="center"/>
    </xf>
    <xf numFmtId="0" fontId="11" fillId="0" borderId="17" xfId="0" applyFont="1" applyBorder="1" applyAlignment="1">
      <alignment horizontal="center" vertical="center"/>
    </xf>
    <xf numFmtId="9" fontId="11" fillId="0" borderId="2" xfId="0" applyNumberFormat="1" applyFont="1" applyBorder="1" applyAlignment="1">
      <alignment vertical="center" wrapText="1"/>
    </xf>
    <xf numFmtId="9" fontId="11" fillId="0" borderId="9" xfId="0" applyNumberFormat="1" applyFont="1" applyBorder="1" applyAlignment="1" applyProtection="1">
      <alignment vertical="center" wrapText="1"/>
      <protection locked="0"/>
    </xf>
    <xf numFmtId="0" fontId="11" fillId="0" borderId="27" xfId="0" applyFont="1" applyBorder="1" applyAlignment="1">
      <alignment vertical="center" wrapText="1"/>
    </xf>
    <xf numFmtId="9" fontId="11" fillId="0" borderId="9" xfId="0" applyNumberFormat="1" applyFont="1" applyBorder="1" applyAlignment="1">
      <alignment vertical="center" wrapText="1"/>
    </xf>
    <xf numFmtId="0" fontId="11" fillId="0" borderId="9" xfId="2" applyNumberFormat="1" applyFont="1" applyBorder="1" applyAlignment="1">
      <alignment horizontal="center" vertical="center" wrapText="1"/>
    </xf>
    <xf numFmtId="10" fontId="11" fillId="0" borderId="9" xfId="0" applyNumberFormat="1" applyFont="1" applyBorder="1" applyAlignment="1" applyProtection="1">
      <alignment vertical="center" wrapText="1"/>
      <protection locked="0"/>
    </xf>
    <xf numFmtId="0" fontId="11" fillId="0" borderId="0" xfId="0" applyFont="1" applyAlignment="1">
      <alignment vertical="center"/>
    </xf>
    <xf numFmtId="166" fontId="11" fillId="0" borderId="9" xfId="1" applyNumberFormat="1" applyFont="1" applyBorder="1" applyAlignment="1">
      <alignment horizontal="center" vertical="center" wrapText="1"/>
    </xf>
    <xf numFmtId="0" fontId="11" fillId="0" borderId="2" xfId="0" applyFont="1" applyBorder="1" applyAlignment="1">
      <alignment vertical="center" wrapText="1"/>
    </xf>
    <xf numFmtId="0" fontId="11" fillId="0" borderId="0" xfId="0" applyFont="1" applyAlignment="1">
      <alignment vertical="top" wrapText="1"/>
    </xf>
    <xf numFmtId="0" fontId="11" fillId="0" borderId="9" xfId="0" applyFont="1" applyBorder="1" applyAlignment="1">
      <alignment vertical="top" wrapText="1"/>
    </xf>
    <xf numFmtId="0" fontId="11" fillId="0" borderId="32" xfId="0" applyFont="1" applyBorder="1" applyAlignment="1">
      <alignment vertical="center"/>
    </xf>
    <xf numFmtId="9" fontId="11" fillId="0" borderId="13" xfId="0" applyNumberFormat="1" applyFont="1" applyBorder="1" applyAlignment="1">
      <alignment horizontal="center" vertical="center"/>
    </xf>
    <xf numFmtId="0" fontId="11" fillId="0" borderId="20" xfId="0" applyFont="1" applyBorder="1" applyAlignment="1">
      <alignment horizontal="center" vertical="center"/>
    </xf>
    <xf numFmtId="9" fontId="11" fillId="0" borderId="40" xfId="0" applyNumberFormat="1" applyFont="1" applyBorder="1" applyAlignment="1">
      <alignment vertical="center" wrapText="1"/>
    </xf>
    <xf numFmtId="9" fontId="11" fillId="0" borderId="13" xfId="0" applyNumberFormat="1" applyFont="1" applyBorder="1" applyAlignment="1" applyProtection="1">
      <alignment vertical="center" wrapText="1"/>
      <protection locked="0"/>
    </xf>
    <xf numFmtId="0" fontId="11" fillId="0" borderId="15" xfId="0" applyFont="1" applyBorder="1" applyAlignment="1">
      <alignment vertical="center" wrapText="1"/>
    </xf>
    <xf numFmtId="9" fontId="11" fillId="0" borderId="13" xfId="0" applyNumberFormat="1" applyFont="1" applyBorder="1" applyAlignment="1">
      <alignment vertical="center" wrapText="1"/>
    </xf>
    <xf numFmtId="0" fontId="14" fillId="0" borderId="28" xfId="11" applyFont="1" applyBorder="1" applyAlignment="1">
      <alignment horizontal="justify" vertical="center"/>
    </xf>
    <xf numFmtId="0" fontId="6" fillId="11" borderId="2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4" xfId="0" applyFont="1" applyFill="1" applyBorder="1" applyAlignment="1">
      <alignment horizontal="center" vertical="center"/>
    </xf>
    <xf numFmtId="0" fontId="6" fillId="11" borderId="12" xfId="0" applyFont="1" applyFill="1" applyBorder="1" applyAlignment="1">
      <alignment horizontal="center" vertical="center"/>
    </xf>
    <xf numFmtId="0" fontId="10" fillId="6" borderId="25" xfId="0" applyFont="1" applyFill="1" applyBorder="1" applyAlignment="1">
      <alignment horizontal="center" vertical="center"/>
    </xf>
    <xf numFmtId="0" fontId="10" fillId="6" borderId="30" xfId="0" applyFont="1" applyFill="1" applyBorder="1" applyAlignment="1">
      <alignment horizontal="center" vertical="center"/>
    </xf>
    <xf numFmtId="0" fontId="10" fillId="6" borderId="22" xfId="0" applyFont="1" applyFill="1" applyBorder="1" applyAlignment="1">
      <alignment horizontal="center" vertical="center"/>
    </xf>
    <xf numFmtId="0" fontId="6" fillId="11" borderId="27"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10" fillId="6" borderId="31"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33" xfId="0" applyFont="1" applyFill="1" applyBorder="1" applyAlignment="1">
      <alignment horizontal="center" vertical="center"/>
    </xf>
    <xf numFmtId="0" fontId="6" fillId="11" borderId="15" xfId="0" applyFont="1" applyFill="1" applyBorder="1" applyAlignment="1">
      <alignment vertical="center" wrapText="1"/>
    </xf>
    <xf numFmtId="0" fontId="6" fillId="11" borderId="13" xfId="0" applyFont="1" applyFill="1" applyBorder="1" applyAlignment="1">
      <alignment vertical="center" wrapText="1"/>
    </xf>
    <xf numFmtId="0" fontId="6" fillId="11" borderId="29" xfId="0" applyFont="1" applyFill="1" applyBorder="1" applyAlignment="1">
      <alignment vertical="center" wrapText="1"/>
    </xf>
    <xf numFmtId="0" fontId="10" fillId="6" borderId="27" xfId="0" applyFont="1" applyFill="1" applyBorder="1" applyAlignment="1">
      <alignment vertical="center" wrapText="1"/>
    </xf>
    <xf numFmtId="0" fontId="10" fillId="6" borderId="9" xfId="0" applyFont="1" applyFill="1" applyBorder="1" applyAlignment="1">
      <alignment vertical="center" wrapText="1"/>
    </xf>
    <xf numFmtId="0" fontId="10" fillId="6" borderId="28" xfId="0" applyFont="1" applyFill="1" applyBorder="1" applyAlignment="1">
      <alignment vertical="center" wrapText="1"/>
    </xf>
    <xf numFmtId="0" fontId="3" fillId="0" borderId="35" xfId="0" applyFont="1" applyBorder="1" applyAlignment="1">
      <alignment vertical="center" wrapText="1"/>
    </xf>
    <xf numFmtId="0" fontId="3" fillId="12" borderId="26" xfId="0" applyFont="1" applyFill="1" applyBorder="1" applyAlignment="1">
      <alignment horizontal="justify" vertical="center" wrapText="1"/>
    </xf>
    <xf numFmtId="9" fontId="7" fillId="0" borderId="16"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0" fontId="9" fillId="12" borderId="27" xfId="0" applyFont="1" applyFill="1" applyBorder="1" applyAlignment="1">
      <alignment horizontal="justify" vertical="center" wrapText="1"/>
    </xf>
    <xf numFmtId="0" fontId="7" fillId="12" borderId="27" xfId="0" applyFont="1" applyFill="1" applyBorder="1" applyAlignment="1">
      <alignment horizontal="justify" vertical="center" wrapText="1"/>
    </xf>
    <xf numFmtId="0" fontId="3" fillId="0" borderId="0" xfId="0" applyFont="1" applyAlignment="1">
      <alignment horizontal="justify" vertical="center"/>
    </xf>
    <xf numFmtId="9" fontId="7" fillId="0" borderId="16" xfId="2" applyFont="1" applyBorder="1" applyAlignment="1">
      <alignment horizontal="center" vertical="center" wrapText="1"/>
    </xf>
    <xf numFmtId="0" fontId="7" fillId="0" borderId="28" xfId="0" applyFont="1" applyBorder="1" applyAlignment="1">
      <alignment vertical="center" wrapText="1"/>
    </xf>
    <xf numFmtId="0" fontId="7" fillId="12" borderId="9" xfId="0" applyFont="1" applyFill="1" applyBorder="1" applyAlignment="1">
      <alignment horizontal="justify" vertical="center" wrapText="1"/>
    </xf>
    <xf numFmtId="0" fontId="7" fillId="0" borderId="34" xfId="0" applyFont="1" applyBorder="1" applyAlignment="1">
      <alignment vertical="center" wrapText="1"/>
    </xf>
    <xf numFmtId="0" fontId="7" fillId="0" borderId="10" xfId="0" applyFont="1" applyBorder="1" applyAlignment="1">
      <alignment horizontal="center" vertical="center"/>
    </xf>
    <xf numFmtId="0" fontId="7" fillId="12" borderId="10" xfId="0" applyFont="1" applyFill="1" applyBorder="1" applyAlignment="1">
      <alignment horizontal="justify" vertical="center" wrapText="1"/>
    </xf>
    <xf numFmtId="0" fontId="6" fillId="11" borderId="27" xfId="0" applyFont="1" applyFill="1" applyBorder="1" applyAlignment="1">
      <alignment vertical="center" wrapText="1"/>
    </xf>
    <xf numFmtId="0" fontId="11" fillId="0" borderId="9" xfId="0" applyFont="1" applyBorder="1" applyAlignment="1" applyProtection="1">
      <alignment horizontal="justify" vertical="center" wrapText="1"/>
      <protection locked="0"/>
    </xf>
    <xf numFmtId="0" fontId="11" fillId="0" borderId="28" xfId="0" applyFont="1" applyBorder="1" applyAlignment="1" applyProtection="1">
      <alignment horizontal="justify" vertical="center" wrapText="1"/>
      <protection locked="0"/>
    </xf>
    <xf numFmtId="0" fontId="11" fillId="0" borderId="27" xfId="0" applyFont="1" applyBorder="1" applyAlignment="1" applyProtection="1">
      <alignment horizontal="justify" vertical="center" wrapText="1"/>
      <protection locked="0"/>
    </xf>
    <xf numFmtId="9" fontId="11" fillId="0" borderId="9" xfId="0" applyNumberFormat="1" applyFont="1" applyBorder="1" applyAlignment="1" applyProtection="1">
      <alignment horizontal="justify" vertical="center" wrapText="1"/>
      <protection locked="0"/>
    </xf>
    <xf numFmtId="9" fontId="11" fillId="0" borderId="28" xfId="0" applyNumberFormat="1" applyFont="1" applyBorder="1" applyAlignment="1" applyProtection="1">
      <alignment horizontal="justify" vertical="center" wrapText="1"/>
      <protection locked="0"/>
    </xf>
    <xf numFmtId="9" fontId="11" fillId="0" borderId="28" xfId="0" applyNumberFormat="1" applyFont="1" applyBorder="1" applyAlignment="1" applyProtection="1">
      <alignment horizontal="center" vertical="center" wrapText="1"/>
      <protection locked="0"/>
    </xf>
    <xf numFmtId="1" fontId="11" fillId="0" borderId="28" xfId="0" applyNumberFormat="1" applyFont="1" applyBorder="1" applyAlignment="1" applyProtection="1">
      <alignment horizontal="center" vertical="center" wrapText="1"/>
      <protection locked="0"/>
    </xf>
    <xf numFmtId="0" fontId="11" fillId="0" borderId="27" xfId="0" applyFont="1" applyBorder="1" applyAlignment="1">
      <alignment horizontal="justify" vertical="center" wrapText="1"/>
    </xf>
    <xf numFmtId="0" fontId="11" fillId="0" borderId="9" xfId="0" applyFont="1" applyBorder="1" applyAlignment="1">
      <alignment horizontal="justify" vertical="center" wrapText="1"/>
    </xf>
    <xf numFmtId="9" fontId="11" fillId="0" borderId="9" xfId="0" applyNumberFormat="1" applyFont="1" applyBorder="1" applyAlignment="1">
      <alignment horizontal="center" vertical="center" wrapText="1"/>
    </xf>
    <xf numFmtId="9" fontId="11" fillId="0" borderId="9" xfId="2" applyFont="1" applyBorder="1" applyAlignment="1">
      <alignment horizontal="justify" vertical="center" wrapText="1"/>
    </xf>
    <xf numFmtId="9" fontId="11" fillId="0" borderId="28" xfId="2" applyFont="1" applyBorder="1" applyAlignment="1">
      <alignment horizontal="justify" vertical="center" wrapText="1"/>
    </xf>
    <xf numFmtId="0" fontId="11" fillId="0" borderId="13" xfId="0" applyFont="1" applyBorder="1" applyAlignment="1" applyProtection="1">
      <alignment horizontal="justify" vertical="center" wrapText="1"/>
      <protection locked="0"/>
    </xf>
    <xf numFmtId="0" fontId="11" fillId="0" borderId="29" xfId="0" applyFont="1" applyBorder="1" applyAlignment="1" applyProtection="1">
      <alignment horizontal="justify" vertical="center" wrapText="1"/>
      <protection locked="0"/>
    </xf>
    <xf numFmtId="0" fontId="11" fillId="0" borderId="15" xfId="0" applyFont="1" applyBorder="1" applyAlignment="1">
      <alignment horizontal="justify" vertical="center" wrapText="1"/>
    </xf>
    <xf numFmtId="0" fontId="11" fillId="0" borderId="13" xfId="0" applyFont="1" applyBorder="1" applyAlignment="1">
      <alignment horizontal="justify" vertical="center" wrapText="1"/>
    </xf>
    <xf numFmtId="9" fontId="11" fillId="0" borderId="13" xfId="2" applyFont="1" applyBorder="1" applyAlignment="1">
      <alignment horizontal="justify" vertical="center" wrapText="1"/>
    </xf>
    <xf numFmtId="9" fontId="11" fillId="0" borderId="29" xfId="2" applyFont="1" applyBorder="1" applyAlignment="1">
      <alignment horizontal="justify" vertical="center" wrapText="1"/>
    </xf>
    <xf numFmtId="0" fontId="11" fillId="0" borderId="15" xfId="0" applyFont="1" applyBorder="1" applyAlignment="1" applyProtection="1">
      <alignment horizontal="justify" vertical="center" wrapText="1"/>
      <protection locked="0"/>
    </xf>
    <xf numFmtId="0" fontId="12" fillId="8" borderId="12" xfId="0" applyFont="1" applyFill="1" applyBorder="1" applyAlignment="1" applyProtection="1">
      <alignment horizontal="justify" vertical="center" wrapText="1"/>
      <protection locked="0"/>
    </xf>
    <xf numFmtId="9" fontId="6" fillId="0" borderId="36" xfId="2" applyFont="1" applyBorder="1" applyAlignment="1">
      <alignment horizontal="center" vertical="center" wrapText="1"/>
    </xf>
    <xf numFmtId="9" fontId="6" fillId="0" borderId="41" xfId="2" applyFont="1" applyBorder="1" applyAlignment="1">
      <alignment horizontal="center" vertical="center" wrapText="1"/>
    </xf>
    <xf numFmtId="9" fontId="6" fillId="14" borderId="36" xfId="2" applyFont="1" applyFill="1" applyBorder="1" applyAlignment="1">
      <alignment horizontal="center" vertical="center" wrapText="1"/>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5" borderId="0" xfId="0" applyFont="1" applyFill="1" applyAlignment="1">
      <alignment vertical="center" wrapText="1"/>
    </xf>
    <xf numFmtId="0" fontId="3" fillId="5" borderId="0" xfId="0" applyFont="1" applyFill="1" applyAlignment="1">
      <alignment horizontal="justify"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 fillId="0" borderId="12" xfId="0" applyFont="1" applyBorder="1" applyAlignment="1">
      <alignment horizontal="center" vertical="center"/>
    </xf>
    <xf numFmtId="0" fontId="13" fillId="0" borderId="28" xfId="11" applyBorder="1" applyAlignment="1" applyProtection="1">
      <alignment vertical="center" wrapText="1"/>
      <protection locked="0"/>
    </xf>
    <xf numFmtId="9" fontId="3" fillId="0" borderId="0" xfId="2" applyFont="1" applyAlignment="1">
      <alignment vertical="center" wrapText="1"/>
    </xf>
  </cellXfs>
  <cellStyles count="12">
    <cellStyle name="Amarillo" xfId="3" xr:uid="{00000000-0005-0000-0000-000000000000}"/>
    <cellStyle name="Hipervínculo" xfId="11" builtinId="8"/>
    <cellStyle name="Millares [0]" xfId="1" builtinId="6"/>
    <cellStyle name="Millares 2" xfId="5" xr:uid="{00000000-0005-0000-0000-000003000000}"/>
    <cellStyle name="Millares 3" xfId="4" xr:uid="{00000000-0005-0000-0000-000004000000}"/>
    <cellStyle name="Normal" xfId="0" builtinId="0"/>
    <cellStyle name="Normal 2" xfId="6" xr:uid="{00000000-0005-0000-0000-000006000000}"/>
    <cellStyle name="Porcentaje" xfId="2" builtinId="5"/>
    <cellStyle name="Porcentaje 2" xfId="7" xr:uid="{00000000-0005-0000-0000-000008000000}"/>
    <cellStyle name="Porcentual 2" xfId="8" xr:uid="{00000000-0005-0000-0000-000009000000}"/>
    <cellStyle name="Rojo" xfId="9" xr:uid="{00000000-0005-0000-0000-00000A000000}"/>
    <cellStyle name="Verde"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biernobogota-my.sharepoint.com/:x:/r/personal/jeraldyn_tautiva_gobiernobogota_gov_co/_layouts/15/Doc.aspx?sourcedoc=%7BB7DFA05C-0F42-4025-A689-BD52B749BDE7%7D&amp;file=Consolidado%20meta%20de%20transparencia%20IV%20Trimestre.xlsx&amp;action=default&amp;mobileredirect=true" TargetMode="External"/><Relationship Id="rId1" Type="http://schemas.openxmlformats.org/officeDocument/2006/relationships/hyperlink" Target="https://www.facebook.com/Engativalcaldia/videos/1597729267050433/?d=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3"/>
  <sheetViews>
    <sheetView tabSelected="1" topLeftCell="AK43" zoomScale="70" zoomScaleNormal="70" workbookViewId="0">
      <selection activeCell="AN46" sqref="AN46"/>
    </sheetView>
  </sheetViews>
  <sheetFormatPr baseColWidth="10" defaultColWidth="11.453125" defaultRowHeight="14.5" x14ac:dyDescent="0.35"/>
  <cols>
    <col min="1" max="1" width="6.7265625" style="3" customWidth="1"/>
    <col min="2" max="2" width="27.26953125" style="3" customWidth="1"/>
    <col min="3" max="3" width="20.1796875" style="3" customWidth="1"/>
    <col min="4" max="4" width="55.26953125" style="3" customWidth="1"/>
    <col min="5" max="5" width="14.1796875" style="3" customWidth="1"/>
    <col min="6" max="6" width="16" style="3" customWidth="1"/>
    <col min="7" max="7" width="25.26953125" style="3" customWidth="1"/>
    <col min="8" max="8" width="47.36328125" style="3" customWidth="1"/>
    <col min="9" max="9" width="20" style="45" customWidth="1"/>
    <col min="10" max="10" width="21.08984375" style="3" customWidth="1"/>
    <col min="11" max="11" width="13.453125" style="2" customWidth="1"/>
    <col min="12" max="15" width="11.453125" style="3"/>
    <col min="16" max="16" width="17.7265625" style="3" customWidth="1"/>
    <col min="17" max="17" width="13.7265625" style="3" customWidth="1"/>
    <col min="18" max="18" width="15.54296875" style="2" customWidth="1"/>
    <col min="19" max="19" width="16.26953125" style="2" customWidth="1"/>
    <col min="20" max="20" width="20.54296875" style="2" customWidth="1"/>
    <col min="21" max="21" width="11.453125" style="45" customWidth="1"/>
    <col min="22" max="22" width="16.453125" style="60" customWidth="1"/>
    <col min="23" max="23" width="20.453125" style="60" customWidth="1"/>
    <col min="24" max="24" width="20.81640625" style="67" customWidth="1"/>
    <col min="25" max="25" width="44.1796875" style="60" customWidth="1"/>
    <col min="26" max="26" width="22.453125" style="60" customWidth="1"/>
    <col min="27" max="27" width="16.453125" style="2" customWidth="1"/>
    <col min="28" max="28" width="23.54296875" style="2" customWidth="1"/>
    <col min="29" max="29" width="24.26953125" style="2" customWidth="1"/>
    <col min="30" max="30" width="65" style="2" customWidth="1"/>
    <col min="31" max="31" width="33.81640625" style="2" customWidth="1"/>
    <col min="32" max="33" width="16.453125" style="60" customWidth="1"/>
    <col min="34" max="34" width="16.453125" style="67" customWidth="1"/>
    <col min="35" max="35" width="75" style="2" customWidth="1"/>
    <col min="36" max="36" width="24.7265625" style="2" customWidth="1"/>
    <col min="37" max="39" width="16.453125" style="2" customWidth="1"/>
    <col min="40" max="40" width="78.26953125" style="2" customWidth="1"/>
    <col min="41" max="41" width="26" style="2" customWidth="1"/>
    <col min="42" max="42" width="16.453125" style="2" customWidth="1"/>
    <col min="43" max="43" width="17.81640625" style="2" customWidth="1"/>
    <col min="44" max="44" width="16.453125" style="2" customWidth="1"/>
    <col min="45" max="45" width="67.453125" style="2" customWidth="1"/>
    <col min="46" max="46" width="54.81640625" style="2" customWidth="1"/>
    <col min="47" max="47" width="29.1796875" style="2" customWidth="1"/>
    <col min="48" max="49" width="16.453125" style="2" customWidth="1"/>
    <col min="50" max="16384" width="11.453125" style="3"/>
  </cols>
  <sheetData>
    <row r="1" spans="1:11" x14ac:dyDescent="0.35">
      <c r="A1" s="253" t="s">
        <v>0</v>
      </c>
      <c r="B1" s="253"/>
      <c r="C1" s="253"/>
      <c r="D1" s="253"/>
      <c r="E1" s="253"/>
      <c r="F1" s="253"/>
      <c r="G1" s="253"/>
      <c r="H1" s="253"/>
      <c r="I1" s="253"/>
      <c r="J1" s="253"/>
      <c r="K1" s="253"/>
    </row>
    <row r="2" spans="1:11" x14ac:dyDescent="0.35">
      <c r="A2" s="253" t="s">
        <v>1</v>
      </c>
      <c r="B2" s="253"/>
      <c r="C2" s="253"/>
      <c r="D2" s="253"/>
      <c r="E2" s="253"/>
      <c r="F2" s="253"/>
      <c r="G2" s="253"/>
      <c r="H2" s="253"/>
      <c r="I2" s="253"/>
      <c r="J2" s="253"/>
      <c r="K2" s="253"/>
    </row>
    <row r="3" spans="1:11" x14ac:dyDescent="0.35">
      <c r="A3" s="253" t="s">
        <v>2</v>
      </c>
      <c r="B3" s="253"/>
      <c r="C3" s="253"/>
      <c r="D3" s="253"/>
      <c r="E3" s="253"/>
      <c r="F3" s="253"/>
      <c r="G3" s="253"/>
      <c r="H3" s="253"/>
      <c r="I3" s="253"/>
      <c r="J3" s="253"/>
      <c r="K3" s="253"/>
    </row>
    <row r="4" spans="1:11" x14ac:dyDescent="0.35">
      <c r="F4" s="260" t="s">
        <v>3</v>
      </c>
      <c r="G4" s="260"/>
      <c r="H4" s="260"/>
      <c r="I4" s="260"/>
      <c r="J4" s="260"/>
    </row>
    <row r="5" spans="1:11" ht="14.5" customHeight="1" x14ac:dyDescent="0.35">
      <c r="A5" s="260" t="s">
        <v>4</v>
      </c>
      <c r="B5" s="260"/>
      <c r="C5" s="261" t="s">
        <v>5</v>
      </c>
      <c r="D5" s="261"/>
      <c r="F5" s="215" t="s">
        <v>6</v>
      </c>
      <c r="G5" s="215" t="s">
        <v>7</v>
      </c>
      <c r="H5" s="260" t="s">
        <v>8</v>
      </c>
      <c r="I5" s="260"/>
      <c r="J5" s="260"/>
    </row>
    <row r="6" spans="1:11" ht="14" customHeight="1" x14ac:dyDescent="0.35">
      <c r="A6" s="260"/>
      <c r="B6" s="260"/>
      <c r="C6" s="261"/>
      <c r="D6" s="261"/>
      <c r="F6" s="216">
        <v>1</v>
      </c>
      <c r="G6" s="216" t="s">
        <v>9</v>
      </c>
      <c r="H6" s="259" t="s">
        <v>10</v>
      </c>
      <c r="I6" s="259"/>
      <c r="J6" s="259"/>
    </row>
    <row r="7" spans="1:11" ht="44.5" customHeight="1" x14ac:dyDescent="0.35">
      <c r="A7" s="260"/>
      <c r="B7" s="260"/>
      <c r="C7" s="261"/>
      <c r="D7" s="261"/>
      <c r="F7" s="216">
        <v>2</v>
      </c>
      <c r="G7" s="216" t="s">
        <v>11</v>
      </c>
      <c r="H7" s="261" t="s">
        <v>12</v>
      </c>
      <c r="I7" s="261"/>
      <c r="J7" s="261"/>
    </row>
    <row r="8" spans="1:11" ht="271.5" customHeight="1" x14ac:dyDescent="0.35">
      <c r="A8" s="351"/>
      <c r="B8" s="351"/>
      <c r="C8" s="352"/>
      <c r="D8" s="352"/>
      <c r="F8" s="216">
        <v>3</v>
      </c>
      <c r="G8" s="216"/>
      <c r="H8" s="261" t="s">
        <v>334</v>
      </c>
      <c r="I8" s="259"/>
      <c r="J8" s="259"/>
    </row>
    <row r="9" spans="1:11" x14ac:dyDescent="0.35">
      <c r="F9" s="216">
        <v>4</v>
      </c>
      <c r="G9" s="216" t="s">
        <v>13</v>
      </c>
      <c r="H9" s="261" t="s">
        <v>14</v>
      </c>
      <c r="I9" s="259"/>
      <c r="J9" s="259"/>
    </row>
    <row r="10" spans="1:11" ht="59.5" customHeight="1" x14ac:dyDescent="0.35">
      <c r="F10" s="216">
        <v>5</v>
      </c>
      <c r="G10" s="217" t="s">
        <v>15</v>
      </c>
      <c r="H10" s="261" t="s">
        <v>16</v>
      </c>
      <c r="I10" s="261"/>
      <c r="J10" s="261"/>
    </row>
    <row r="11" spans="1:11" ht="156.5" customHeight="1" x14ac:dyDescent="0.35">
      <c r="F11" s="216">
        <v>6</v>
      </c>
      <c r="G11" s="217" t="s">
        <v>17</v>
      </c>
      <c r="H11" s="261" t="s">
        <v>18</v>
      </c>
      <c r="I11" s="261"/>
      <c r="J11" s="261"/>
    </row>
    <row r="12" spans="1:11" ht="234.5" customHeight="1" x14ac:dyDescent="0.35">
      <c r="F12" s="353">
        <v>7</v>
      </c>
      <c r="G12" s="218" t="s">
        <v>19</v>
      </c>
      <c r="H12" s="220" t="s">
        <v>335</v>
      </c>
      <c r="I12" s="221"/>
      <c r="J12" s="222"/>
    </row>
    <row r="13" spans="1:11" ht="58" customHeight="1" x14ac:dyDescent="0.35">
      <c r="F13" s="353">
        <v>8</v>
      </c>
      <c r="G13" s="218" t="s">
        <v>20</v>
      </c>
      <c r="H13" s="220" t="s">
        <v>21</v>
      </c>
      <c r="I13" s="221"/>
      <c r="J13" s="222"/>
    </row>
    <row r="14" spans="1:11" ht="43.5" customHeight="1" x14ac:dyDescent="0.35">
      <c r="F14" s="353">
        <v>9</v>
      </c>
      <c r="G14" s="218" t="s">
        <v>22</v>
      </c>
      <c r="H14" s="220" t="s">
        <v>23</v>
      </c>
      <c r="I14" s="221"/>
      <c r="J14" s="222"/>
    </row>
    <row r="15" spans="1:11" ht="19.5" customHeight="1" x14ac:dyDescent="0.35">
      <c r="F15" s="353">
        <v>10</v>
      </c>
      <c r="G15" s="218" t="s">
        <v>332</v>
      </c>
      <c r="H15" s="220" t="s">
        <v>333</v>
      </c>
      <c r="I15" s="221"/>
      <c r="J15" s="222"/>
    </row>
    <row r="16" spans="1:11" ht="15" thickBot="1" x14ac:dyDescent="0.4">
      <c r="F16" s="121"/>
      <c r="G16" s="218"/>
      <c r="H16" s="153"/>
      <c r="I16" s="154"/>
      <c r="J16" s="155"/>
    </row>
    <row r="17" spans="1:49" s="93" customFormat="1" x14ac:dyDescent="0.35">
      <c r="A17" s="286" t="s">
        <v>24</v>
      </c>
      <c r="B17" s="287"/>
      <c r="C17" s="255" t="s">
        <v>25</v>
      </c>
      <c r="D17" s="254" t="s">
        <v>26</v>
      </c>
      <c r="E17" s="288"/>
      <c r="F17" s="289"/>
      <c r="G17" s="289"/>
      <c r="H17" s="289"/>
      <c r="I17" s="289"/>
      <c r="J17" s="289"/>
      <c r="K17" s="288"/>
      <c r="L17" s="288"/>
      <c r="M17" s="288"/>
      <c r="N17" s="288"/>
      <c r="O17" s="288"/>
      <c r="P17" s="255"/>
      <c r="Q17" s="290" t="s">
        <v>27</v>
      </c>
      <c r="R17" s="291"/>
      <c r="S17" s="291"/>
      <c r="T17" s="292"/>
      <c r="U17" s="250" t="s">
        <v>28</v>
      </c>
      <c r="V17" s="232" t="s">
        <v>29</v>
      </c>
      <c r="W17" s="233"/>
      <c r="X17" s="233"/>
      <c r="Y17" s="233"/>
      <c r="Z17" s="234"/>
      <c r="AA17" s="241" t="s">
        <v>29</v>
      </c>
      <c r="AB17" s="242"/>
      <c r="AC17" s="242"/>
      <c r="AD17" s="242"/>
      <c r="AE17" s="243"/>
      <c r="AF17" s="235" t="s">
        <v>29</v>
      </c>
      <c r="AG17" s="236"/>
      <c r="AH17" s="236"/>
      <c r="AI17" s="236"/>
      <c r="AJ17" s="237"/>
      <c r="AK17" s="241" t="s">
        <v>29</v>
      </c>
      <c r="AL17" s="242"/>
      <c r="AM17" s="242"/>
      <c r="AN17" s="242"/>
      <c r="AO17" s="243"/>
      <c r="AP17" s="223" t="s">
        <v>29</v>
      </c>
      <c r="AQ17" s="224"/>
      <c r="AR17" s="224"/>
      <c r="AS17" s="224"/>
      <c r="AT17" s="225"/>
      <c r="AU17" s="92"/>
      <c r="AV17" s="92"/>
      <c r="AW17" s="92"/>
    </row>
    <row r="18" spans="1:49" s="93" customFormat="1" ht="15" thickBot="1" x14ac:dyDescent="0.4">
      <c r="A18" s="293"/>
      <c r="B18" s="294"/>
      <c r="C18" s="257"/>
      <c r="D18" s="256"/>
      <c r="E18" s="260"/>
      <c r="F18" s="260"/>
      <c r="G18" s="260"/>
      <c r="H18" s="260"/>
      <c r="I18" s="260"/>
      <c r="J18" s="260"/>
      <c r="K18" s="260"/>
      <c r="L18" s="260"/>
      <c r="M18" s="260"/>
      <c r="N18" s="260"/>
      <c r="O18" s="260"/>
      <c r="P18" s="257"/>
      <c r="Q18" s="295"/>
      <c r="R18" s="296"/>
      <c r="S18" s="296"/>
      <c r="T18" s="297"/>
      <c r="U18" s="251"/>
      <c r="V18" s="229" t="s">
        <v>30</v>
      </c>
      <c r="W18" s="230"/>
      <c r="X18" s="230"/>
      <c r="Y18" s="230"/>
      <c r="Z18" s="231"/>
      <c r="AA18" s="244" t="s">
        <v>31</v>
      </c>
      <c r="AB18" s="245"/>
      <c r="AC18" s="245"/>
      <c r="AD18" s="245"/>
      <c r="AE18" s="246"/>
      <c r="AF18" s="238" t="s">
        <v>32</v>
      </c>
      <c r="AG18" s="239"/>
      <c r="AH18" s="239"/>
      <c r="AI18" s="239"/>
      <c r="AJ18" s="240"/>
      <c r="AK18" s="247" t="s">
        <v>33</v>
      </c>
      <c r="AL18" s="248"/>
      <c r="AM18" s="248"/>
      <c r="AN18" s="248"/>
      <c r="AO18" s="249"/>
      <c r="AP18" s="226" t="s">
        <v>34</v>
      </c>
      <c r="AQ18" s="227"/>
      <c r="AR18" s="227"/>
      <c r="AS18" s="227"/>
      <c r="AT18" s="228"/>
      <c r="AU18" s="92"/>
      <c r="AV18" s="92"/>
      <c r="AW18" s="92"/>
    </row>
    <row r="19" spans="1:49" s="92" customFormat="1" ht="44" thickBot="1" x14ac:dyDescent="0.4">
      <c r="A19" s="298" t="s">
        <v>35</v>
      </c>
      <c r="B19" s="299" t="s">
        <v>36</v>
      </c>
      <c r="C19" s="258"/>
      <c r="D19" s="298" t="s">
        <v>37</v>
      </c>
      <c r="E19" s="299" t="s">
        <v>38</v>
      </c>
      <c r="F19" s="299" t="s">
        <v>39</v>
      </c>
      <c r="G19" s="299" t="s">
        <v>40</v>
      </c>
      <c r="H19" s="299" t="s">
        <v>41</v>
      </c>
      <c r="I19" s="299" t="s">
        <v>42</v>
      </c>
      <c r="J19" s="299" t="s">
        <v>43</v>
      </c>
      <c r="K19" s="299" t="s">
        <v>44</v>
      </c>
      <c r="L19" s="299" t="s">
        <v>45</v>
      </c>
      <c r="M19" s="299" t="s">
        <v>46</v>
      </c>
      <c r="N19" s="299" t="s">
        <v>47</v>
      </c>
      <c r="O19" s="299" t="s">
        <v>48</v>
      </c>
      <c r="P19" s="300" t="s">
        <v>49</v>
      </c>
      <c r="Q19" s="301" t="s">
        <v>50</v>
      </c>
      <c r="R19" s="302" t="s">
        <v>51</v>
      </c>
      <c r="S19" s="302" t="s">
        <v>52</v>
      </c>
      <c r="T19" s="303" t="s">
        <v>53</v>
      </c>
      <c r="U19" s="252"/>
      <c r="V19" s="128" t="s">
        <v>54</v>
      </c>
      <c r="W19" s="129" t="s">
        <v>55</v>
      </c>
      <c r="X19" s="129" t="s">
        <v>56</v>
      </c>
      <c r="Y19" s="129" t="s">
        <v>57</v>
      </c>
      <c r="Z19" s="130" t="s">
        <v>58</v>
      </c>
      <c r="AA19" s="146" t="s">
        <v>54</v>
      </c>
      <c r="AB19" s="147" t="s">
        <v>55</v>
      </c>
      <c r="AC19" s="147" t="s">
        <v>56</v>
      </c>
      <c r="AD19" s="147" t="s">
        <v>57</v>
      </c>
      <c r="AE19" s="148" t="s">
        <v>58</v>
      </c>
      <c r="AF19" s="186" t="s">
        <v>54</v>
      </c>
      <c r="AG19" s="187" t="s">
        <v>55</v>
      </c>
      <c r="AH19" s="187" t="s">
        <v>56</v>
      </c>
      <c r="AI19" s="188" t="s">
        <v>57</v>
      </c>
      <c r="AJ19" s="189" t="s">
        <v>58</v>
      </c>
      <c r="AK19" s="122" t="s">
        <v>54</v>
      </c>
      <c r="AL19" s="123" t="s">
        <v>55</v>
      </c>
      <c r="AM19" s="123" t="s">
        <v>56</v>
      </c>
      <c r="AN19" s="123" t="s">
        <v>57</v>
      </c>
      <c r="AO19" s="124" t="s">
        <v>58</v>
      </c>
      <c r="AP19" s="125" t="s">
        <v>40</v>
      </c>
      <c r="AQ19" s="126" t="s">
        <v>54</v>
      </c>
      <c r="AR19" s="126" t="s">
        <v>55</v>
      </c>
      <c r="AS19" s="126" t="s">
        <v>56</v>
      </c>
      <c r="AT19" s="127" t="s">
        <v>59</v>
      </c>
    </row>
    <row r="20" spans="1:49" ht="261.5" thickBot="1" x14ac:dyDescent="0.4">
      <c r="A20" s="26">
        <v>7</v>
      </c>
      <c r="B20" s="12" t="s">
        <v>60</v>
      </c>
      <c r="C20" s="304" t="s">
        <v>61</v>
      </c>
      <c r="D20" s="305" t="s">
        <v>62</v>
      </c>
      <c r="E20" s="306">
        <v>0.04</v>
      </c>
      <c r="F20" s="307" t="s">
        <v>63</v>
      </c>
      <c r="G20" s="308" t="s">
        <v>64</v>
      </c>
      <c r="H20" s="308" t="s">
        <v>65</v>
      </c>
      <c r="I20" s="28" t="s">
        <v>66</v>
      </c>
      <c r="J20" s="10" t="s">
        <v>67</v>
      </c>
      <c r="K20" s="11" t="s">
        <v>68</v>
      </c>
      <c r="L20" s="100">
        <v>0</v>
      </c>
      <c r="M20" s="100">
        <v>0</v>
      </c>
      <c r="N20" s="101">
        <v>0</v>
      </c>
      <c r="O20" s="100">
        <v>1</v>
      </c>
      <c r="P20" s="102">
        <v>1</v>
      </c>
      <c r="Q20" s="27" t="s">
        <v>69</v>
      </c>
      <c r="R20" s="55" t="s">
        <v>70</v>
      </c>
      <c r="S20" s="55" t="s">
        <v>71</v>
      </c>
      <c r="T20" s="56" t="s">
        <v>72</v>
      </c>
      <c r="U20" s="79" t="str">
        <f>IF(Q20="EFICACIA","SI","NO")</f>
        <v>SI</v>
      </c>
      <c r="V20" s="217" t="s">
        <v>73</v>
      </c>
      <c r="W20" s="217" t="s">
        <v>73</v>
      </c>
      <c r="X20" s="62" t="s">
        <v>73</v>
      </c>
      <c r="Y20" s="217" t="s">
        <v>73</v>
      </c>
      <c r="Z20" s="131" t="s">
        <v>73</v>
      </c>
      <c r="AA20" s="61" t="s">
        <v>73</v>
      </c>
      <c r="AB20" s="217" t="s">
        <v>73</v>
      </c>
      <c r="AC20" s="104" t="s">
        <v>73</v>
      </c>
      <c r="AD20" s="105" t="s">
        <v>73</v>
      </c>
      <c r="AE20" s="178" t="s">
        <v>73</v>
      </c>
      <c r="AF20" s="190" t="s">
        <v>73</v>
      </c>
      <c r="AG20" s="191" t="s">
        <v>73</v>
      </c>
      <c r="AH20" s="192" t="s">
        <v>73</v>
      </c>
      <c r="AI20" s="191" t="s">
        <v>73</v>
      </c>
      <c r="AJ20" s="193" t="s">
        <v>73</v>
      </c>
      <c r="AK20" s="90">
        <v>1</v>
      </c>
      <c r="AL20" s="94">
        <v>1</v>
      </c>
      <c r="AM20" s="156">
        <v>1</v>
      </c>
      <c r="AN20" s="94" t="s">
        <v>74</v>
      </c>
      <c r="AO20" s="95" t="s">
        <v>75</v>
      </c>
      <c r="AP20" s="15" t="str">
        <f>G20</f>
        <v>Línea base construida</v>
      </c>
      <c r="AQ20" s="29">
        <v>0.01</v>
      </c>
      <c r="AR20" s="156">
        <v>1</v>
      </c>
      <c r="AS20" s="94" t="s">
        <v>74</v>
      </c>
      <c r="AT20" s="95"/>
      <c r="AU20" s="349"/>
    </row>
    <row r="21" spans="1:49" ht="130.5" x14ac:dyDescent="0.35">
      <c r="A21" s="21">
        <v>7</v>
      </c>
      <c r="B21" s="1" t="s">
        <v>60</v>
      </c>
      <c r="C21" s="113" t="s">
        <v>61</v>
      </c>
      <c r="D21" s="309" t="s">
        <v>76</v>
      </c>
      <c r="E21" s="306">
        <v>0.04</v>
      </c>
      <c r="F21" s="65" t="s">
        <v>63</v>
      </c>
      <c r="G21" s="308" t="s">
        <v>64</v>
      </c>
      <c r="H21" s="37" t="s">
        <v>77</v>
      </c>
      <c r="I21" s="28" t="s">
        <v>66</v>
      </c>
      <c r="J21" s="8" t="s">
        <v>67</v>
      </c>
      <c r="K21" s="9" t="s">
        <v>78</v>
      </c>
      <c r="L21" s="4">
        <v>0</v>
      </c>
      <c r="M21" s="4">
        <v>0</v>
      </c>
      <c r="N21" s="4">
        <v>1</v>
      </c>
      <c r="O21" s="4">
        <v>0</v>
      </c>
      <c r="P21" s="103">
        <v>1</v>
      </c>
      <c r="Q21" s="27" t="s">
        <v>69</v>
      </c>
      <c r="R21" s="55" t="s">
        <v>70</v>
      </c>
      <c r="S21" s="55" t="s">
        <v>71</v>
      </c>
      <c r="T21" s="56" t="s">
        <v>79</v>
      </c>
      <c r="U21" s="79" t="str">
        <f t="shared" ref="U21:U39" si="0">IF(Q21="EFICACIA","SI","NO")</f>
        <v>SI</v>
      </c>
      <c r="V21" s="217" t="s">
        <v>73</v>
      </c>
      <c r="W21" s="217" t="s">
        <v>73</v>
      </c>
      <c r="X21" s="62" t="s">
        <v>73</v>
      </c>
      <c r="Y21" s="217" t="s">
        <v>73</v>
      </c>
      <c r="Z21" s="131" t="s">
        <v>73</v>
      </c>
      <c r="AA21" s="61" t="s">
        <v>73</v>
      </c>
      <c r="AB21" s="217" t="s">
        <v>73</v>
      </c>
      <c r="AC21" s="104" t="s">
        <v>73</v>
      </c>
      <c r="AD21" s="105" t="s">
        <v>73</v>
      </c>
      <c r="AE21" s="178" t="s">
        <v>73</v>
      </c>
      <c r="AF21" s="61">
        <f t="shared" ref="AF21:AF46" si="1">N21</f>
        <v>1</v>
      </c>
      <c r="AG21" s="105">
        <v>1</v>
      </c>
      <c r="AH21" s="163">
        <v>1</v>
      </c>
      <c r="AI21" s="94" t="s">
        <v>80</v>
      </c>
      <c r="AJ21" s="285" t="s">
        <v>81</v>
      </c>
      <c r="AK21" s="90">
        <f t="shared" ref="AK21:AK45" si="2">O21</f>
        <v>0</v>
      </c>
      <c r="AL21" s="191" t="s">
        <v>73</v>
      </c>
      <c r="AM21" s="191"/>
      <c r="AN21" s="191" t="s">
        <v>73</v>
      </c>
      <c r="AO21" s="191" t="s">
        <v>73</v>
      </c>
      <c r="AP21" s="15" t="str">
        <f t="shared" ref="AP21:AP46" si="3">G21</f>
        <v>Línea base construida</v>
      </c>
      <c r="AQ21" s="1">
        <v>1</v>
      </c>
      <c r="AR21" s="156">
        <v>1</v>
      </c>
      <c r="AS21" s="94" t="s">
        <v>80</v>
      </c>
      <c r="AT21" s="95"/>
      <c r="AU21" s="349"/>
    </row>
    <row r="22" spans="1:49" ht="209.5" customHeight="1" x14ac:dyDescent="0.35">
      <c r="A22" s="21">
        <v>6</v>
      </c>
      <c r="B22" s="1" t="s">
        <v>82</v>
      </c>
      <c r="C22" s="113" t="s">
        <v>61</v>
      </c>
      <c r="D22" s="309" t="s">
        <v>83</v>
      </c>
      <c r="E22" s="306">
        <v>0.04</v>
      </c>
      <c r="F22" s="217" t="s">
        <v>84</v>
      </c>
      <c r="G22" s="1" t="s">
        <v>85</v>
      </c>
      <c r="H22" s="1" t="s">
        <v>86</v>
      </c>
      <c r="I22" s="44" t="s">
        <v>87</v>
      </c>
      <c r="J22" s="10" t="s">
        <v>88</v>
      </c>
      <c r="K22" s="11" t="s">
        <v>89</v>
      </c>
      <c r="L22" s="46"/>
      <c r="M22" s="47">
        <v>1</v>
      </c>
      <c r="N22" s="47">
        <v>1</v>
      </c>
      <c r="O22" s="47">
        <v>1</v>
      </c>
      <c r="P22" s="48">
        <v>1</v>
      </c>
      <c r="Q22" s="27" t="s">
        <v>69</v>
      </c>
      <c r="R22" s="55" t="s">
        <v>90</v>
      </c>
      <c r="S22" s="55" t="s">
        <v>71</v>
      </c>
      <c r="T22" s="56"/>
      <c r="U22" s="79" t="str">
        <f t="shared" si="0"/>
        <v>SI</v>
      </c>
      <c r="V22" s="217" t="s">
        <v>73</v>
      </c>
      <c r="W22" s="217" t="s">
        <v>73</v>
      </c>
      <c r="X22" s="62" t="s">
        <v>73</v>
      </c>
      <c r="Y22" s="217" t="s">
        <v>73</v>
      </c>
      <c r="Z22" s="131" t="s">
        <v>73</v>
      </c>
      <c r="AA22" s="106">
        <v>1</v>
      </c>
      <c r="AB22" s="142">
        <v>1</v>
      </c>
      <c r="AC22" s="142">
        <v>1</v>
      </c>
      <c r="AD22" s="108" t="s">
        <v>91</v>
      </c>
      <c r="AE22" s="179" t="s">
        <v>92</v>
      </c>
      <c r="AF22" s="61">
        <f t="shared" si="1"/>
        <v>1</v>
      </c>
      <c r="AG22" s="107">
        <v>1</v>
      </c>
      <c r="AH22" s="163">
        <v>1</v>
      </c>
      <c r="AI22" s="156" t="s">
        <v>93</v>
      </c>
      <c r="AJ22" s="95" t="s">
        <v>94</v>
      </c>
      <c r="AK22" s="90">
        <f t="shared" si="2"/>
        <v>1</v>
      </c>
      <c r="AL22" s="94">
        <v>1</v>
      </c>
      <c r="AM22" s="156">
        <v>1</v>
      </c>
      <c r="AN22" s="94" t="s">
        <v>336</v>
      </c>
      <c r="AO22" s="95" t="s">
        <v>337</v>
      </c>
      <c r="AP22" s="15" t="str">
        <f t="shared" si="3"/>
        <v xml:space="preserve">Porcentaje de cumplimiento del Plan de Acción para la implementación de los presupuestos participativos </v>
      </c>
      <c r="AQ22" s="59">
        <v>1</v>
      </c>
      <c r="AR22" s="156">
        <v>1</v>
      </c>
      <c r="AS22" s="94" t="s">
        <v>336</v>
      </c>
      <c r="AT22" s="95"/>
      <c r="AU22" s="349"/>
    </row>
    <row r="23" spans="1:49" ht="116" x14ac:dyDescent="0.35">
      <c r="A23" s="21">
        <v>6</v>
      </c>
      <c r="B23" s="1" t="s">
        <v>82</v>
      </c>
      <c r="C23" s="113" t="s">
        <v>61</v>
      </c>
      <c r="D23" s="310" t="s">
        <v>95</v>
      </c>
      <c r="E23" s="306">
        <v>0.04</v>
      </c>
      <c r="F23" s="217" t="s">
        <v>84</v>
      </c>
      <c r="G23" s="1" t="s">
        <v>96</v>
      </c>
      <c r="H23" s="1" t="s">
        <v>97</v>
      </c>
      <c r="I23" s="31">
        <v>0.629</v>
      </c>
      <c r="J23" s="8" t="s">
        <v>98</v>
      </c>
      <c r="K23" s="9" t="s">
        <v>99</v>
      </c>
      <c r="L23" s="46"/>
      <c r="M23" s="46"/>
      <c r="N23" s="46"/>
      <c r="O23" s="49">
        <v>0.8</v>
      </c>
      <c r="P23" s="48">
        <v>0.8</v>
      </c>
      <c r="Q23" s="27" t="s">
        <v>69</v>
      </c>
      <c r="R23" s="55" t="s">
        <v>100</v>
      </c>
      <c r="S23" s="55" t="s">
        <v>71</v>
      </c>
      <c r="T23" s="56"/>
      <c r="U23" s="79" t="str">
        <f t="shared" si="0"/>
        <v>SI</v>
      </c>
      <c r="V23" s="217" t="s">
        <v>73</v>
      </c>
      <c r="W23" s="217" t="s">
        <v>73</v>
      </c>
      <c r="X23" s="62" t="s">
        <v>73</v>
      </c>
      <c r="Y23" s="217" t="s">
        <v>73</v>
      </c>
      <c r="Z23" s="131" t="s">
        <v>73</v>
      </c>
      <c r="AA23" s="61" t="s">
        <v>73</v>
      </c>
      <c r="AB23" s="217" t="s">
        <v>73</v>
      </c>
      <c r="AC23" s="104" t="s">
        <v>73</v>
      </c>
      <c r="AD23" s="105" t="s">
        <v>73</v>
      </c>
      <c r="AE23" s="178" t="s">
        <v>73</v>
      </c>
      <c r="AF23" s="194" t="s">
        <v>73</v>
      </c>
      <c r="AG23" s="105" t="s">
        <v>73</v>
      </c>
      <c r="AH23" s="104" t="s">
        <v>73</v>
      </c>
      <c r="AI23" s="105" t="s">
        <v>73</v>
      </c>
      <c r="AJ23" s="149" t="s">
        <v>73</v>
      </c>
      <c r="AK23" s="203">
        <v>0.8</v>
      </c>
      <c r="AL23" s="94">
        <v>86</v>
      </c>
      <c r="AM23" s="156"/>
      <c r="AN23" s="311" t="s">
        <v>101</v>
      </c>
      <c r="AO23" s="95" t="s">
        <v>102</v>
      </c>
      <c r="AP23" s="15" t="str">
        <f t="shared" si="3"/>
        <v xml:space="preserve">Porcentaje de cumplimiento físico acumulado del Plan de Desarrollo Local </v>
      </c>
      <c r="AQ23" s="59">
        <v>0.8</v>
      </c>
      <c r="AR23" s="156"/>
      <c r="AS23" s="94" t="s">
        <v>103</v>
      </c>
      <c r="AT23" s="95"/>
      <c r="AU23" s="349"/>
    </row>
    <row r="24" spans="1:49" ht="116" x14ac:dyDescent="0.35">
      <c r="A24" s="21">
        <v>6</v>
      </c>
      <c r="B24" s="1" t="s">
        <v>82</v>
      </c>
      <c r="C24" s="113" t="s">
        <v>104</v>
      </c>
      <c r="D24" s="15" t="s">
        <v>105</v>
      </c>
      <c r="E24" s="306">
        <v>0.04</v>
      </c>
      <c r="F24" s="217" t="s">
        <v>63</v>
      </c>
      <c r="G24" s="1" t="s">
        <v>106</v>
      </c>
      <c r="H24" s="1" t="s">
        <v>107</v>
      </c>
      <c r="I24" s="33" t="s">
        <v>108</v>
      </c>
      <c r="J24" s="8" t="s">
        <v>98</v>
      </c>
      <c r="K24" s="9" t="s">
        <v>109</v>
      </c>
      <c r="L24" s="46"/>
      <c r="M24" s="47">
        <v>0.2</v>
      </c>
      <c r="N24" s="46"/>
      <c r="O24" s="47">
        <v>0.92</v>
      </c>
      <c r="P24" s="48">
        <v>0.92</v>
      </c>
      <c r="Q24" s="27" t="s">
        <v>69</v>
      </c>
      <c r="R24" s="55" t="s">
        <v>110</v>
      </c>
      <c r="S24" s="55" t="s">
        <v>111</v>
      </c>
      <c r="T24" s="56"/>
      <c r="U24" s="79" t="str">
        <f t="shared" si="0"/>
        <v>SI</v>
      </c>
      <c r="V24" s="217" t="s">
        <v>73</v>
      </c>
      <c r="W24" s="217" t="s">
        <v>73</v>
      </c>
      <c r="X24" s="62" t="s">
        <v>73</v>
      </c>
      <c r="Y24" s="217" t="s">
        <v>73</v>
      </c>
      <c r="Z24" s="131" t="s">
        <v>73</v>
      </c>
      <c r="AA24" s="106">
        <f t="shared" ref="AA24:AA41" si="4">M24</f>
        <v>0.2</v>
      </c>
      <c r="AB24" s="105" t="s">
        <v>112</v>
      </c>
      <c r="AC24" s="107">
        <v>1</v>
      </c>
      <c r="AD24" s="108" t="s">
        <v>328</v>
      </c>
      <c r="AE24" s="180" t="s">
        <v>113</v>
      </c>
      <c r="AF24" s="194" t="s">
        <v>73</v>
      </c>
      <c r="AG24" s="105" t="s">
        <v>73</v>
      </c>
      <c r="AH24" s="104" t="s">
        <v>73</v>
      </c>
      <c r="AI24" s="105" t="s">
        <v>73</v>
      </c>
      <c r="AJ24" s="149" t="s">
        <v>73</v>
      </c>
      <c r="AK24" s="203">
        <v>0.92</v>
      </c>
      <c r="AL24" s="204">
        <v>0.99670000000000003</v>
      </c>
      <c r="AM24" s="156">
        <v>1</v>
      </c>
      <c r="AN24" s="108" t="s">
        <v>114</v>
      </c>
      <c r="AO24" s="95" t="s">
        <v>115</v>
      </c>
      <c r="AP24" s="15" t="str">
        <f t="shared" si="3"/>
        <v>Porcentaje de compromiso del presupuesto de inversión directa de la vigencia 2020</v>
      </c>
      <c r="AQ24" s="59">
        <v>0.92</v>
      </c>
      <c r="AR24" s="156">
        <v>1</v>
      </c>
      <c r="AS24" s="108" t="s">
        <v>114</v>
      </c>
      <c r="AT24" s="95"/>
      <c r="AU24" s="349"/>
    </row>
    <row r="25" spans="1:49" ht="116" x14ac:dyDescent="0.35">
      <c r="A25" s="21">
        <v>6</v>
      </c>
      <c r="B25" s="1" t="s">
        <v>82</v>
      </c>
      <c r="C25" s="113" t="s">
        <v>104</v>
      </c>
      <c r="D25" s="15" t="s">
        <v>116</v>
      </c>
      <c r="E25" s="306">
        <v>0.04</v>
      </c>
      <c r="F25" s="217" t="s">
        <v>63</v>
      </c>
      <c r="G25" s="1" t="s">
        <v>117</v>
      </c>
      <c r="H25" s="1" t="s">
        <v>118</v>
      </c>
      <c r="I25" s="32">
        <v>29.82</v>
      </c>
      <c r="J25" s="8" t="s">
        <v>98</v>
      </c>
      <c r="K25" s="9" t="s">
        <v>119</v>
      </c>
      <c r="L25" s="46"/>
      <c r="M25" s="46"/>
      <c r="N25" s="46"/>
      <c r="O25" s="47">
        <v>0.5</v>
      </c>
      <c r="P25" s="48">
        <v>0.5</v>
      </c>
      <c r="Q25" s="27" t="s">
        <v>69</v>
      </c>
      <c r="R25" s="55" t="s">
        <v>110</v>
      </c>
      <c r="S25" s="55" t="s">
        <v>111</v>
      </c>
      <c r="T25" s="56"/>
      <c r="U25" s="79" t="str">
        <f t="shared" si="0"/>
        <v>SI</v>
      </c>
      <c r="V25" s="217" t="s">
        <v>73</v>
      </c>
      <c r="W25" s="217" t="s">
        <v>73</v>
      </c>
      <c r="X25" s="62" t="s">
        <v>73</v>
      </c>
      <c r="Y25" s="217" t="s">
        <v>73</v>
      </c>
      <c r="Z25" s="131" t="s">
        <v>73</v>
      </c>
      <c r="AA25" s="61" t="s">
        <v>73</v>
      </c>
      <c r="AB25" s="217" t="s">
        <v>73</v>
      </c>
      <c r="AC25" s="104" t="s">
        <v>73</v>
      </c>
      <c r="AD25" s="105" t="s">
        <v>73</v>
      </c>
      <c r="AE25" s="178" t="s">
        <v>73</v>
      </c>
      <c r="AF25" s="194" t="s">
        <v>73</v>
      </c>
      <c r="AG25" s="105" t="s">
        <v>73</v>
      </c>
      <c r="AH25" s="104" t="s">
        <v>73</v>
      </c>
      <c r="AI25" s="105" t="s">
        <v>73</v>
      </c>
      <c r="AJ25" s="149" t="s">
        <v>73</v>
      </c>
      <c r="AK25" s="203">
        <v>0.5</v>
      </c>
      <c r="AL25" s="204">
        <v>0.5907</v>
      </c>
      <c r="AM25" s="156">
        <v>1</v>
      </c>
      <c r="AN25" s="108" t="s">
        <v>120</v>
      </c>
      <c r="AO25" s="95" t="s">
        <v>115</v>
      </c>
      <c r="AP25" s="15" t="str">
        <f t="shared" si="3"/>
        <v>Porcentaje de Giros de la Vigencia 2019</v>
      </c>
      <c r="AQ25" s="59">
        <v>0.5</v>
      </c>
      <c r="AR25" s="156">
        <v>1</v>
      </c>
      <c r="AS25" s="108" t="s">
        <v>120</v>
      </c>
      <c r="AT25" s="95"/>
      <c r="AU25" s="349"/>
    </row>
    <row r="26" spans="1:49" ht="116" x14ac:dyDescent="0.35">
      <c r="A26" s="21">
        <v>6</v>
      </c>
      <c r="B26" s="1" t="s">
        <v>82</v>
      </c>
      <c r="C26" s="113" t="s">
        <v>104</v>
      </c>
      <c r="D26" s="15" t="s">
        <v>121</v>
      </c>
      <c r="E26" s="306">
        <v>0.04</v>
      </c>
      <c r="F26" s="217" t="s">
        <v>63</v>
      </c>
      <c r="G26" s="1" t="s">
        <v>122</v>
      </c>
      <c r="H26" s="1" t="s">
        <v>118</v>
      </c>
      <c r="I26" s="32">
        <v>76.69</v>
      </c>
      <c r="J26" s="8" t="s">
        <v>98</v>
      </c>
      <c r="K26" s="9" t="s">
        <v>123</v>
      </c>
      <c r="L26" s="46"/>
      <c r="M26" s="46"/>
      <c r="N26" s="46"/>
      <c r="O26" s="47">
        <v>0.25</v>
      </c>
      <c r="P26" s="48">
        <v>0.25</v>
      </c>
      <c r="Q26" s="27" t="s">
        <v>69</v>
      </c>
      <c r="R26" s="55" t="s">
        <v>110</v>
      </c>
      <c r="S26" s="55" t="s">
        <v>111</v>
      </c>
      <c r="T26" s="56"/>
      <c r="U26" s="79" t="str">
        <f t="shared" si="0"/>
        <v>SI</v>
      </c>
      <c r="V26" s="217" t="s">
        <v>73</v>
      </c>
      <c r="W26" s="217" t="s">
        <v>73</v>
      </c>
      <c r="X26" s="62" t="s">
        <v>73</v>
      </c>
      <c r="Y26" s="217" t="s">
        <v>73</v>
      </c>
      <c r="Z26" s="131" t="s">
        <v>73</v>
      </c>
      <c r="AA26" s="61" t="s">
        <v>73</v>
      </c>
      <c r="AB26" s="217" t="s">
        <v>73</v>
      </c>
      <c r="AC26" s="104" t="s">
        <v>73</v>
      </c>
      <c r="AD26" s="105" t="s">
        <v>73</v>
      </c>
      <c r="AE26" s="178" t="s">
        <v>73</v>
      </c>
      <c r="AF26" s="194" t="s">
        <v>73</v>
      </c>
      <c r="AG26" s="105" t="s">
        <v>73</v>
      </c>
      <c r="AH26" s="104" t="s">
        <v>73</v>
      </c>
      <c r="AI26" s="105" t="s">
        <v>73</v>
      </c>
      <c r="AJ26" s="149" t="s">
        <v>73</v>
      </c>
      <c r="AK26" s="203">
        <v>0.25</v>
      </c>
      <c r="AL26" s="204">
        <v>0.74070000000000003</v>
      </c>
      <c r="AM26" s="156">
        <v>1</v>
      </c>
      <c r="AN26" s="108" t="s">
        <v>124</v>
      </c>
      <c r="AO26" s="95" t="s">
        <v>115</v>
      </c>
      <c r="AP26" s="15" t="str">
        <f t="shared" si="3"/>
        <v>Porcentaje de Giros de Obligaciones por Pagar 2019 y anteriores</v>
      </c>
      <c r="AQ26" s="59">
        <v>0.25</v>
      </c>
      <c r="AR26" s="156">
        <v>1</v>
      </c>
      <c r="AS26" s="108" t="s">
        <v>124</v>
      </c>
      <c r="AT26" s="95"/>
      <c r="AU26" s="349"/>
    </row>
    <row r="27" spans="1:49" ht="116" x14ac:dyDescent="0.35">
      <c r="A27" s="21">
        <v>6</v>
      </c>
      <c r="B27" s="1" t="s">
        <v>82</v>
      </c>
      <c r="C27" s="113" t="s">
        <v>104</v>
      </c>
      <c r="D27" s="39" t="s">
        <v>125</v>
      </c>
      <c r="E27" s="306">
        <v>0.04</v>
      </c>
      <c r="F27" s="217" t="s">
        <v>63</v>
      </c>
      <c r="G27" s="1" t="s">
        <v>126</v>
      </c>
      <c r="H27" s="1" t="s">
        <v>127</v>
      </c>
      <c r="I27" s="32">
        <v>44.49</v>
      </c>
      <c r="J27" s="8" t="s">
        <v>98</v>
      </c>
      <c r="K27" s="9" t="s">
        <v>128</v>
      </c>
      <c r="L27" s="46"/>
      <c r="M27" s="46"/>
      <c r="N27" s="46"/>
      <c r="O27" s="47">
        <v>0.7</v>
      </c>
      <c r="P27" s="48">
        <v>0.7</v>
      </c>
      <c r="Q27" s="27" t="s">
        <v>69</v>
      </c>
      <c r="R27" s="55" t="s">
        <v>110</v>
      </c>
      <c r="S27" s="55" t="s">
        <v>111</v>
      </c>
      <c r="T27" s="56"/>
      <c r="U27" s="79" t="str">
        <f t="shared" si="0"/>
        <v>SI</v>
      </c>
      <c r="V27" s="217" t="s">
        <v>73</v>
      </c>
      <c r="W27" s="217" t="s">
        <v>73</v>
      </c>
      <c r="X27" s="62" t="s">
        <v>73</v>
      </c>
      <c r="Y27" s="217" t="s">
        <v>73</v>
      </c>
      <c r="Z27" s="131" t="s">
        <v>73</v>
      </c>
      <c r="AA27" s="61" t="s">
        <v>73</v>
      </c>
      <c r="AB27" s="217" t="s">
        <v>73</v>
      </c>
      <c r="AC27" s="104" t="s">
        <v>73</v>
      </c>
      <c r="AD27" s="105" t="s">
        <v>73</v>
      </c>
      <c r="AE27" s="178" t="s">
        <v>73</v>
      </c>
      <c r="AF27" s="194" t="s">
        <v>73</v>
      </c>
      <c r="AG27" s="105" t="s">
        <v>73</v>
      </c>
      <c r="AH27" s="104" t="s">
        <v>73</v>
      </c>
      <c r="AI27" s="105" t="s">
        <v>73</v>
      </c>
      <c r="AJ27" s="149" t="s">
        <v>73</v>
      </c>
      <c r="AK27" s="203">
        <v>0.7</v>
      </c>
      <c r="AL27" s="204">
        <v>0.72919999999999996</v>
      </c>
      <c r="AM27" s="156">
        <v>1</v>
      </c>
      <c r="AN27" s="108" t="s">
        <v>114</v>
      </c>
      <c r="AO27" s="95" t="s">
        <v>115</v>
      </c>
      <c r="AP27" s="15" t="str">
        <f t="shared" si="3"/>
        <v xml:space="preserve">Porcentaje de Giros de Obligaciones por Pagar </v>
      </c>
      <c r="AQ27" s="59">
        <v>0.7</v>
      </c>
      <c r="AR27" s="156">
        <v>1</v>
      </c>
      <c r="AS27" s="108" t="s">
        <v>129</v>
      </c>
      <c r="AT27" s="95"/>
      <c r="AU27" s="349"/>
    </row>
    <row r="28" spans="1:49" ht="188.5" x14ac:dyDescent="0.35">
      <c r="A28" s="21">
        <v>6</v>
      </c>
      <c r="B28" s="1" t="s">
        <v>82</v>
      </c>
      <c r="C28" s="113" t="s">
        <v>104</v>
      </c>
      <c r="D28" s="15" t="s">
        <v>130</v>
      </c>
      <c r="E28" s="306">
        <v>0.04</v>
      </c>
      <c r="F28" s="217" t="s">
        <v>84</v>
      </c>
      <c r="G28" s="1" t="s">
        <v>131</v>
      </c>
      <c r="H28" s="9" t="s">
        <v>86</v>
      </c>
      <c r="I28" s="32" t="s">
        <v>87</v>
      </c>
      <c r="J28" s="8" t="s">
        <v>88</v>
      </c>
      <c r="K28" s="9" t="s">
        <v>89</v>
      </c>
      <c r="L28" s="47"/>
      <c r="M28" s="47">
        <v>1</v>
      </c>
      <c r="N28" s="47">
        <v>1</v>
      </c>
      <c r="O28" s="47">
        <v>1</v>
      </c>
      <c r="P28" s="48">
        <v>1</v>
      </c>
      <c r="Q28" s="27" t="s">
        <v>69</v>
      </c>
      <c r="R28" s="55" t="s">
        <v>132</v>
      </c>
      <c r="S28" s="55" t="s">
        <v>133</v>
      </c>
      <c r="T28" s="56"/>
      <c r="U28" s="79" t="str">
        <f t="shared" si="0"/>
        <v>SI</v>
      </c>
      <c r="V28" s="217" t="s">
        <v>73</v>
      </c>
      <c r="W28" s="217" t="s">
        <v>73</v>
      </c>
      <c r="X28" s="62" t="s">
        <v>73</v>
      </c>
      <c r="Y28" s="217" t="s">
        <v>73</v>
      </c>
      <c r="Z28" s="131" t="s">
        <v>73</v>
      </c>
      <c r="AA28" s="106">
        <v>1</v>
      </c>
      <c r="AB28" s="142">
        <v>1</v>
      </c>
      <c r="AC28" s="142">
        <v>1</v>
      </c>
      <c r="AD28" s="143" t="s">
        <v>134</v>
      </c>
      <c r="AE28" s="181" t="s">
        <v>135</v>
      </c>
      <c r="AF28" s="106">
        <f t="shared" si="1"/>
        <v>1</v>
      </c>
      <c r="AG28" s="115">
        <v>1</v>
      </c>
      <c r="AH28" s="163">
        <v>0.75</v>
      </c>
      <c r="AI28" s="159" t="s">
        <v>136</v>
      </c>
      <c r="AJ28" s="160" t="s">
        <v>135</v>
      </c>
      <c r="AK28" s="210">
        <v>1</v>
      </c>
      <c r="AL28" s="211">
        <v>1</v>
      </c>
      <c r="AM28" s="211">
        <v>1</v>
      </c>
      <c r="AN28" s="311" t="s">
        <v>137</v>
      </c>
      <c r="AO28" s="95" t="s">
        <v>138</v>
      </c>
      <c r="AP28" s="15" t="str">
        <f t="shared" si="3"/>
        <v>Porcentaje de ejecución del SIPSE local</v>
      </c>
      <c r="AQ28" s="212">
        <v>1</v>
      </c>
      <c r="AR28" s="211">
        <v>1</v>
      </c>
      <c r="AS28" s="94" t="s">
        <v>139</v>
      </c>
      <c r="AT28" s="95"/>
      <c r="AU28" s="350"/>
    </row>
    <row r="29" spans="1:49" ht="116" x14ac:dyDescent="0.35">
      <c r="A29" s="21">
        <v>6</v>
      </c>
      <c r="B29" s="1" t="s">
        <v>82</v>
      </c>
      <c r="C29" s="113" t="s">
        <v>104</v>
      </c>
      <c r="D29" s="15" t="s">
        <v>140</v>
      </c>
      <c r="E29" s="312">
        <v>4.2099999999999999E-2</v>
      </c>
      <c r="F29" s="217" t="s">
        <v>63</v>
      </c>
      <c r="G29" s="1" t="s">
        <v>141</v>
      </c>
      <c r="H29" s="9" t="s">
        <v>86</v>
      </c>
      <c r="I29" s="32" t="s">
        <v>87</v>
      </c>
      <c r="J29" s="8" t="s">
        <v>88</v>
      </c>
      <c r="K29" s="9" t="s">
        <v>89</v>
      </c>
      <c r="L29" s="47">
        <v>1</v>
      </c>
      <c r="M29" s="47">
        <v>1</v>
      </c>
      <c r="N29" s="47">
        <v>1</v>
      </c>
      <c r="O29" s="47">
        <v>1</v>
      </c>
      <c r="P29" s="48">
        <v>1</v>
      </c>
      <c r="Q29" s="27" t="s">
        <v>69</v>
      </c>
      <c r="R29" s="55" t="s">
        <v>142</v>
      </c>
      <c r="S29" s="55" t="s">
        <v>143</v>
      </c>
      <c r="T29" s="56"/>
      <c r="U29" s="79" t="str">
        <f t="shared" si="0"/>
        <v>SI</v>
      </c>
      <c r="V29" s="85">
        <f t="shared" ref="V29:V38" si="5">L29</f>
        <v>1</v>
      </c>
      <c r="W29" s="72">
        <v>1</v>
      </c>
      <c r="X29" s="86">
        <v>1</v>
      </c>
      <c r="Y29" s="72" t="s">
        <v>144</v>
      </c>
      <c r="Z29" s="132" t="s">
        <v>145</v>
      </c>
      <c r="AA29" s="106">
        <v>1</v>
      </c>
      <c r="AB29" s="142">
        <v>1</v>
      </c>
      <c r="AC29" s="142">
        <v>1</v>
      </c>
      <c r="AD29" s="109" t="s">
        <v>146</v>
      </c>
      <c r="AE29" s="182" t="s">
        <v>147</v>
      </c>
      <c r="AF29" s="61">
        <f t="shared" si="1"/>
        <v>1</v>
      </c>
      <c r="AG29" s="105">
        <v>1</v>
      </c>
      <c r="AH29" s="163">
        <v>1</v>
      </c>
      <c r="AI29" s="157" t="s">
        <v>146</v>
      </c>
      <c r="AJ29" s="95" t="s">
        <v>148</v>
      </c>
      <c r="AK29" s="203">
        <v>1</v>
      </c>
      <c r="AL29" s="156">
        <v>1</v>
      </c>
      <c r="AM29" s="156">
        <v>1</v>
      </c>
      <c r="AN29" s="157" t="s">
        <v>149</v>
      </c>
      <c r="AO29" s="95" t="s">
        <v>150</v>
      </c>
      <c r="AP29" s="15" t="str">
        <f t="shared" si="3"/>
        <v>Porcentaje de avance acumulado en el cumplimiento del Plan de Sostenibilidad contable programado</v>
      </c>
      <c r="AQ29" s="59">
        <v>1</v>
      </c>
      <c r="AR29" s="156">
        <v>1</v>
      </c>
      <c r="AS29" s="157" t="s">
        <v>151</v>
      </c>
      <c r="AT29" s="95"/>
      <c r="AU29" s="349"/>
    </row>
    <row r="30" spans="1:49" ht="159.5" x14ac:dyDescent="0.35">
      <c r="A30" s="110">
        <v>7</v>
      </c>
      <c r="B30" s="1" t="s">
        <v>60</v>
      </c>
      <c r="C30" s="113" t="s">
        <v>104</v>
      </c>
      <c r="D30" s="15" t="s">
        <v>152</v>
      </c>
      <c r="E30" s="306">
        <v>0.04</v>
      </c>
      <c r="F30" s="217" t="s">
        <v>63</v>
      </c>
      <c r="G30" s="1" t="s">
        <v>153</v>
      </c>
      <c r="H30" s="9" t="s">
        <v>154</v>
      </c>
      <c r="I30" s="30" t="s">
        <v>87</v>
      </c>
      <c r="J30" s="8" t="s">
        <v>88</v>
      </c>
      <c r="K30" s="9" t="s">
        <v>99</v>
      </c>
      <c r="L30" s="111">
        <v>0</v>
      </c>
      <c r="M30" s="111">
        <v>0</v>
      </c>
      <c r="N30" s="111">
        <v>0</v>
      </c>
      <c r="O30" s="111">
        <v>1</v>
      </c>
      <c r="P30" s="112">
        <v>1</v>
      </c>
      <c r="Q30" s="21" t="s">
        <v>69</v>
      </c>
      <c r="R30" s="1" t="s">
        <v>155</v>
      </c>
      <c r="S30" s="1" t="s">
        <v>156</v>
      </c>
      <c r="T30" s="113" t="s">
        <v>157</v>
      </c>
      <c r="U30" s="114"/>
      <c r="V30" s="1" t="s">
        <v>158</v>
      </c>
      <c r="W30" s="1" t="s">
        <v>158</v>
      </c>
      <c r="X30" s="62" t="s">
        <v>158</v>
      </c>
      <c r="Y30" s="217" t="s">
        <v>158</v>
      </c>
      <c r="Z30" s="133" t="s">
        <v>158</v>
      </c>
      <c r="AA30" s="15" t="s">
        <v>158</v>
      </c>
      <c r="AB30" s="1" t="s">
        <v>158</v>
      </c>
      <c r="AC30" s="62" t="s">
        <v>158</v>
      </c>
      <c r="AD30" s="217" t="s">
        <v>158</v>
      </c>
      <c r="AE30" s="131" t="s">
        <v>158</v>
      </c>
      <c r="AF30" s="194" t="s">
        <v>73</v>
      </c>
      <c r="AG30" s="105" t="s">
        <v>73</v>
      </c>
      <c r="AH30" s="104" t="s">
        <v>73</v>
      </c>
      <c r="AI30" s="105" t="s">
        <v>73</v>
      </c>
      <c r="AJ30" s="149" t="s">
        <v>73</v>
      </c>
      <c r="AK30" s="207">
        <v>1</v>
      </c>
      <c r="AL30" s="208">
        <v>0</v>
      </c>
      <c r="AM30" s="206">
        <v>0</v>
      </c>
      <c r="AN30" s="94" t="s">
        <v>338</v>
      </c>
      <c r="AO30" s="354" t="s">
        <v>340</v>
      </c>
      <c r="AP30" s="15" t="str">
        <f t="shared" si="3"/>
        <v>Porcentaje de cumplimiento bateria de indicadores de transparencia</v>
      </c>
      <c r="AQ30" s="205">
        <v>1</v>
      </c>
      <c r="AR30" s="206">
        <v>0</v>
      </c>
      <c r="AS30" s="94" t="s">
        <v>339</v>
      </c>
      <c r="AT30" s="95" t="s">
        <v>340</v>
      </c>
      <c r="AU30" s="208"/>
    </row>
    <row r="31" spans="1:49" ht="72.5" x14ac:dyDescent="0.35">
      <c r="A31" s="21">
        <v>7</v>
      </c>
      <c r="B31" s="1" t="s">
        <v>60</v>
      </c>
      <c r="C31" s="113" t="s">
        <v>159</v>
      </c>
      <c r="D31" s="15" t="s">
        <v>160</v>
      </c>
      <c r="E31" s="306">
        <v>0.04</v>
      </c>
      <c r="F31" s="217" t="s">
        <v>63</v>
      </c>
      <c r="G31" s="1" t="s">
        <v>161</v>
      </c>
      <c r="H31" s="1" t="s">
        <v>162</v>
      </c>
      <c r="I31" s="32">
        <v>270</v>
      </c>
      <c r="J31" s="8" t="s">
        <v>98</v>
      </c>
      <c r="K31" s="9" t="s">
        <v>163</v>
      </c>
      <c r="L31" s="49">
        <v>0.25</v>
      </c>
      <c r="M31" s="49">
        <v>0.5</v>
      </c>
      <c r="N31" s="49">
        <v>0.75</v>
      </c>
      <c r="O31" s="49">
        <v>1</v>
      </c>
      <c r="P31" s="49">
        <v>1</v>
      </c>
      <c r="Q31" s="27" t="s">
        <v>69</v>
      </c>
      <c r="R31" s="55" t="s">
        <v>164</v>
      </c>
      <c r="S31" s="55" t="s">
        <v>165</v>
      </c>
      <c r="T31" s="56"/>
      <c r="U31" s="79" t="str">
        <f t="shared" si="0"/>
        <v>SI</v>
      </c>
      <c r="V31" s="63">
        <f>L31</f>
        <v>0.25</v>
      </c>
      <c r="W31" s="71">
        <v>0.25</v>
      </c>
      <c r="X31" s="68">
        <v>1</v>
      </c>
      <c r="Y31" s="217" t="s">
        <v>166</v>
      </c>
      <c r="Z31" s="131" t="s">
        <v>167</v>
      </c>
      <c r="AA31" s="63">
        <f>M31</f>
        <v>0.5</v>
      </c>
      <c r="AB31" s="107">
        <v>1.37</v>
      </c>
      <c r="AC31" s="107">
        <v>1</v>
      </c>
      <c r="AD31" s="109" t="s">
        <v>168</v>
      </c>
      <c r="AE31" s="181" t="s">
        <v>169</v>
      </c>
      <c r="AF31" s="63">
        <f>N31</f>
        <v>0.75</v>
      </c>
      <c r="AG31" s="107">
        <v>2.37</v>
      </c>
      <c r="AH31" s="163">
        <v>1</v>
      </c>
      <c r="AI31" s="157" t="s">
        <v>170</v>
      </c>
      <c r="AJ31" s="158" t="s">
        <v>169</v>
      </c>
      <c r="AK31" s="203">
        <v>1</v>
      </c>
      <c r="AL31" s="94">
        <v>1</v>
      </c>
      <c r="AM31" s="156">
        <v>1</v>
      </c>
      <c r="AN31" s="157" t="s">
        <v>171</v>
      </c>
      <c r="AO31" s="95" t="s">
        <v>172</v>
      </c>
      <c r="AP31" s="15" t="str">
        <f t="shared" si="3"/>
        <v>Respuesta a los requerimiento de los ciudadanos</v>
      </c>
      <c r="AQ31" s="59">
        <v>1</v>
      </c>
      <c r="AR31" s="156">
        <v>1</v>
      </c>
      <c r="AS31" s="157" t="s">
        <v>171</v>
      </c>
      <c r="AT31" s="95"/>
      <c r="AU31" s="349"/>
    </row>
    <row r="32" spans="1:49" ht="87" x14ac:dyDescent="0.35">
      <c r="A32" s="21">
        <v>1</v>
      </c>
      <c r="B32" s="1" t="s">
        <v>173</v>
      </c>
      <c r="C32" s="113" t="s">
        <v>174</v>
      </c>
      <c r="D32" s="39" t="s">
        <v>175</v>
      </c>
      <c r="E32" s="306">
        <v>0.04</v>
      </c>
      <c r="F32" s="217" t="s">
        <v>63</v>
      </c>
      <c r="G32" s="1" t="s">
        <v>176</v>
      </c>
      <c r="H32" s="1" t="s">
        <v>177</v>
      </c>
      <c r="I32" s="33" t="s">
        <v>178</v>
      </c>
      <c r="J32" s="8" t="s">
        <v>67</v>
      </c>
      <c r="K32" s="9" t="s">
        <v>179</v>
      </c>
      <c r="L32" s="46">
        <v>12</v>
      </c>
      <c r="M32" s="46">
        <v>18</v>
      </c>
      <c r="N32" s="46">
        <v>21</v>
      </c>
      <c r="O32" s="46">
        <v>22</v>
      </c>
      <c r="P32" s="50">
        <f t="shared" ref="P32:P39" si="6">L32+M32+N32+O32</f>
        <v>73</v>
      </c>
      <c r="Q32" s="27" t="s">
        <v>69</v>
      </c>
      <c r="R32" s="55" t="s">
        <v>180</v>
      </c>
      <c r="S32" s="55" t="s">
        <v>181</v>
      </c>
      <c r="T32" s="56"/>
      <c r="U32" s="79" t="str">
        <f t="shared" si="0"/>
        <v>SI</v>
      </c>
      <c r="V32" s="61">
        <f t="shared" si="5"/>
        <v>12</v>
      </c>
      <c r="W32" s="217">
        <v>12</v>
      </c>
      <c r="X32" s="68">
        <f>V32/W32</f>
        <v>1</v>
      </c>
      <c r="Y32" s="72" t="s">
        <v>182</v>
      </c>
      <c r="Z32" s="131" t="s">
        <v>183</v>
      </c>
      <c r="AA32" s="61">
        <f t="shared" si="4"/>
        <v>18</v>
      </c>
      <c r="AB32" s="105">
        <v>36</v>
      </c>
      <c r="AC32" s="107">
        <v>1</v>
      </c>
      <c r="AD32" s="94" t="s">
        <v>184</v>
      </c>
      <c r="AE32" s="179" t="s">
        <v>185</v>
      </c>
      <c r="AF32" s="61">
        <f t="shared" si="1"/>
        <v>21</v>
      </c>
      <c r="AG32" s="198">
        <v>26</v>
      </c>
      <c r="AH32" s="163">
        <v>1</v>
      </c>
      <c r="AI32" s="94" t="s">
        <v>186</v>
      </c>
      <c r="AJ32" s="95" t="s">
        <v>185</v>
      </c>
      <c r="AK32" s="90">
        <f t="shared" si="2"/>
        <v>22</v>
      </c>
      <c r="AL32" s="94">
        <v>25</v>
      </c>
      <c r="AM32" s="156">
        <v>1</v>
      </c>
      <c r="AN32" s="94" t="s">
        <v>186</v>
      </c>
      <c r="AO32" s="95"/>
      <c r="AP32" s="15" t="str">
        <f t="shared" si="3"/>
        <v>Acciones de control a las actuaciones de IVC control en materia actividad económica</v>
      </c>
      <c r="AQ32" s="1">
        <v>73</v>
      </c>
      <c r="AR32" s="156">
        <v>1</v>
      </c>
      <c r="AS32" s="94" t="s">
        <v>187</v>
      </c>
      <c r="AT32" s="95"/>
      <c r="AU32" s="349"/>
    </row>
    <row r="33" spans="1:49" ht="87" x14ac:dyDescent="0.35">
      <c r="A33" s="21">
        <v>1</v>
      </c>
      <c r="B33" s="1" t="s">
        <v>173</v>
      </c>
      <c r="C33" s="113" t="s">
        <v>174</v>
      </c>
      <c r="D33" s="39" t="s">
        <v>188</v>
      </c>
      <c r="E33" s="306">
        <v>0.04</v>
      </c>
      <c r="F33" s="217" t="s">
        <v>63</v>
      </c>
      <c r="G33" s="1" t="s">
        <v>189</v>
      </c>
      <c r="H33" s="1" t="s">
        <v>190</v>
      </c>
      <c r="I33" s="33" t="s">
        <v>191</v>
      </c>
      <c r="J33" s="8" t="s">
        <v>67</v>
      </c>
      <c r="K33" s="9" t="s">
        <v>179</v>
      </c>
      <c r="L33" s="46">
        <v>8</v>
      </c>
      <c r="M33" s="46">
        <v>13</v>
      </c>
      <c r="N33" s="46">
        <v>14</v>
      </c>
      <c r="O33" s="46">
        <v>11</v>
      </c>
      <c r="P33" s="50">
        <f t="shared" ref="P33" si="7">L33+M33+N33+O33</f>
        <v>46</v>
      </c>
      <c r="Q33" s="27" t="s">
        <v>69</v>
      </c>
      <c r="R33" s="55" t="s">
        <v>180</v>
      </c>
      <c r="S33" s="55" t="s">
        <v>181</v>
      </c>
      <c r="T33" s="56"/>
      <c r="U33" s="79" t="str">
        <f t="shared" si="0"/>
        <v>SI</v>
      </c>
      <c r="V33" s="61">
        <f t="shared" ref="V33" si="8">L33</f>
        <v>8</v>
      </c>
      <c r="W33" s="217">
        <v>3</v>
      </c>
      <c r="X33" s="68">
        <f>+W33/V33</f>
        <v>0.375</v>
      </c>
      <c r="Y33" s="72" t="s">
        <v>192</v>
      </c>
      <c r="Z33" s="131" t="s">
        <v>193</v>
      </c>
      <c r="AA33" s="61">
        <f t="shared" ref="AA33" si="9">M33</f>
        <v>13</v>
      </c>
      <c r="AB33" s="105">
        <v>63</v>
      </c>
      <c r="AC33" s="107">
        <v>1</v>
      </c>
      <c r="AD33" s="94" t="s">
        <v>184</v>
      </c>
      <c r="AE33" s="179" t="s">
        <v>185</v>
      </c>
      <c r="AF33" s="61">
        <f t="shared" ref="AF33" si="10">N33</f>
        <v>14</v>
      </c>
      <c r="AG33" s="198">
        <v>53</v>
      </c>
      <c r="AH33" s="163">
        <v>1</v>
      </c>
      <c r="AI33" s="94" t="s">
        <v>186</v>
      </c>
      <c r="AJ33" s="95" t="s">
        <v>185</v>
      </c>
      <c r="AK33" s="90">
        <f t="shared" ref="AK33" si="11">O33</f>
        <v>11</v>
      </c>
      <c r="AL33" s="94">
        <v>44</v>
      </c>
      <c r="AM33" s="156">
        <v>1</v>
      </c>
      <c r="AN33" s="94" t="s">
        <v>186</v>
      </c>
      <c r="AO33" s="95"/>
      <c r="AP33" s="15" t="str">
        <f t="shared" ref="AP33" si="12">G33</f>
        <v>Acciones de control a las actuaciones de IVC control en materia de  integridad del espacio publico.</v>
      </c>
      <c r="AQ33" s="1">
        <f t="shared" ref="AQ33" si="13">V33+AA33+AF33+AK33</f>
        <v>46</v>
      </c>
      <c r="AR33" s="156">
        <v>1</v>
      </c>
      <c r="AS33" s="94" t="s">
        <v>194</v>
      </c>
      <c r="AT33" s="95"/>
      <c r="AU33" s="349"/>
    </row>
    <row r="34" spans="1:49" ht="145" x14ac:dyDescent="0.35">
      <c r="A34" s="21">
        <v>1</v>
      </c>
      <c r="B34" s="1" t="s">
        <v>173</v>
      </c>
      <c r="C34" s="113" t="s">
        <v>174</v>
      </c>
      <c r="D34" s="39" t="s">
        <v>195</v>
      </c>
      <c r="E34" s="306">
        <v>0.04</v>
      </c>
      <c r="F34" s="217" t="s">
        <v>63</v>
      </c>
      <c r="G34" s="1" t="s">
        <v>196</v>
      </c>
      <c r="H34" s="1" t="s">
        <v>197</v>
      </c>
      <c r="I34" s="33" t="s">
        <v>198</v>
      </c>
      <c r="J34" s="8" t="s">
        <v>67</v>
      </c>
      <c r="K34" s="9" t="s">
        <v>179</v>
      </c>
      <c r="L34" s="46">
        <v>8</v>
      </c>
      <c r="M34" s="46">
        <v>10</v>
      </c>
      <c r="N34" s="46">
        <v>11</v>
      </c>
      <c r="O34" s="46">
        <v>8</v>
      </c>
      <c r="P34" s="50">
        <f t="shared" si="6"/>
        <v>37</v>
      </c>
      <c r="Q34" s="27" t="s">
        <v>69</v>
      </c>
      <c r="R34" s="55" t="s">
        <v>180</v>
      </c>
      <c r="S34" s="55" t="s">
        <v>181</v>
      </c>
      <c r="T34" s="56"/>
      <c r="U34" s="79" t="str">
        <f t="shared" si="0"/>
        <v>SI</v>
      </c>
      <c r="V34" s="61">
        <f t="shared" si="5"/>
        <v>8</v>
      </c>
      <c r="W34" s="217">
        <v>6</v>
      </c>
      <c r="X34" s="68">
        <f>+W34/V34</f>
        <v>0.75</v>
      </c>
      <c r="Y34" s="72" t="s">
        <v>199</v>
      </c>
      <c r="Z34" s="131" t="s">
        <v>200</v>
      </c>
      <c r="AA34" s="61">
        <f t="shared" si="4"/>
        <v>10</v>
      </c>
      <c r="AB34" s="105">
        <v>5</v>
      </c>
      <c r="AC34" s="107">
        <v>0.5</v>
      </c>
      <c r="AD34" s="94" t="s">
        <v>201</v>
      </c>
      <c r="AE34" s="179" t="s">
        <v>185</v>
      </c>
      <c r="AF34" s="61">
        <f t="shared" si="1"/>
        <v>11</v>
      </c>
      <c r="AG34" s="198">
        <v>1</v>
      </c>
      <c r="AH34" s="163">
        <v>0.01</v>
      </c>
      <c r="AI34" s="94" t="s">
        <v>202</v>
      </c>
      <c r="AJ34" s="95" t="s">
        <v>185</v>
      </c>
      <c r="AK34" s="90">
        <f t="shared" si="2"/>
        <v>8</v>
      </c>
      <c r="AL34" s="94">
        <v>12</v>
      </c>
      <c r="AM34" s="156">
        <v>1</v>
      </c>
      <c r="AN34" s="94" t="s">
        <v>202</v>
      </c>
      <c r="AO34" s="95"/>
      <c r="AP34" s="15" t="str">
        <f t="shared" si="3"/>
        <v>Acciones de control  en materia de obras y urbanismo</v>
      </c>
      <c r="AQ34" s="1">
        <f t="shared" ref="AQ34:AQ38" si="14">V34+AA34+AF34+AK34</f>
        <v>37</v>
      </c>
      <c r="AR34" s="156">
        <v>0.67</v>
      </c>
      <c r="AS34" s="94" t="s">
        <v>203</v>
      </c>
      <c r="AT34" s="95"/>
      <c r="AU34" s="349"/>
    </row>
    <row r="35" spans="1:49" ht="145" x14ac:dyDescent="0.35">
      <c r="A35" s="21">
        <v>1</v>
      </c>
      <c r="B35" s="1" t="s">
        <v>173</v>
      </c>
      <c r="C35" s="113" t="s">
        <v>174</v>
      </c>
      <c r="D35" s="39" t="s">
        <v>329</v>
      </c>
      <c r="E35" s="306">
        <v>0.04</v>
      </c>
      <c r="F35" s="217" t="s">
        <v>63</v>
      </c>
      <c r="G35" s="37" t="s">
        <v>205</v>
      </c>
      <c r="H35" s="37" t="s">
        <v>206</v>
      </c>
      <c r="I35" s="32">
        <v>2</v>
      </c>
      <c r="J35" s="34" t="s">
        <v>67</v>
      </c>
      <c r="K35" s="35" t="s">
        <v>179</v>
      </c>
      <c r="L35" s="51">
        <v>1</v>
      </c>
      <c r="M35" s="51">
        <v>2</v>
      </c>
      <c r="N35" s="51">
        <v>3</v>
      </c>
      <c r="O35" s="51">
        <v>2</v>
      </c>
      <c r="P35" s="52">
        <f t="shared" si="6"/>
        <v>8</v>
      </c>
      <c r="Q35" s="27" t="s">
        <v>69</v>
      </c>
      <c r="R35" s="55" t="s">
        <v>180</v>
      </c>
      <c r="S35" s="55" t="s">
        <v>181</v>
      </c>
      <c r="T35" s="56"/>
      <c r="U35" s="79" t="str">
        <f t="shared" si="0"/>
        <v>SI</v>
      </c>
      <c r="V35" s="61">
        <f t="shared" si="5"/>
        <v>1</v>
      </c>
      <c r="W35" s="217">
        <v>0</v>
      </c>
      <c r="X35" s="68">
        <f>+W35/V35</f>
        <v>0</v>
      </c>
      <c r="Y35" s="73" t="s">
        <v>207</v>
      </c>
      <c r="Z35" s="131"/>
      <c r="AA35" s="61">
        <f t="shared" si="4"/>
        <v>2</v>
      </c>
      <c r="AB35" s="105">
        <v>0</v>
      </c>
      <c r="AC35" s="107">
        <v>0</v>
      </c>
      <c r="AD35" s="94" t="s">
        <v>201</v>
      </c>
      <c r="AE35" s="179"/>
      <c r="AF35" s="61">
        <f t="shared" si="1"/>
        <v>3</v>
      </c>
      <c r="AG35" s="198">
        <v>1</v>
      </c>
      <c r="AH35" s="163">
        <v>0.33</v>
      </c>
      <c r="AI35" s="94" t="s">
        <v>201</v>
      </c>
      <c r="AJ35" s="95"/>
      <c r="AK35" s="90">
        <f t="shared" si="2"/>
        <v>2</v>
      </c>
      <c r="AL35" s="213">
        <v>0</v>
      </c>
      <c r="AM35" s="211">
        <v>0</v>
      </c>
      <c r="AN35" s="213" t="s">
        <v>208</v>
      </c>
      <c r="AO35" s="95"/>
      <c r="AP35" s="15" t="str">
        <f t="shared" si="3"/>
        <v>Acciones de control para el cumplimiento de fallos judiciales - cerros de oriente</v>
      </c>
      <c r="AQ35" s="1">
        <f t="shared" si="14"/>
        <v>8</v>
      </c>
      <c r="AR35" s="211">
        <v>0</v>
      </c>
      <c r="AS35" s="213" t="s">
        <v>209</v>
      </c>
      <c r="AT35" s="95"/>
      <c r="AU35" s="349"/>
    </row>
    <row r="36" spans="1:49" ht="87" x14ac:dyDescent="0.35">
      <c r="A36" s="21">
        <v>1</v>
      </c>
      <c r="B36" s="1" t="s">
        <v>173</v>
      </c>
      <c r="C36" s="113" t="s">
        <v>174</v>
      </c>
      <c r="D36" s="15" t="s">
        <v>210</v>
      </c>
      <c r="E36" s="306">
        <v>0.04</v>
      </c>
      <c r="F36" s="217" t="s">
        <v>63</v>
      </c>
      <c r="G36" s="1" t="s">
        <v>211</v>
      </c>
      <c r="H36" s="1" t="s">
        <v>212</v>
      </c>
      <c r="I36" s="32">
        <v>32.232999999999997</v>
      </c>
      <c r="J36" s="8" t="s">
        <v>98</v>
      </c>
      <c r="K36" s="9" t="s">
        <v>213</v>
      </c>
      <c r="L36" s="47">
        <v>0</v>
      </c>
      <c r="M36" s="47">
        <v>0.15</v>
      </c>
      <c r="N36" s="47">
        <v>0.3</v>
      </c>
      <c r="O36" s="47">
        <v>0.4</v>
      </c>
      <c r="P36" s="48">
        <v>0.4</v>
      </c>
      <c r="Q36" s="27" t="s">
        <v>69</v>
      </c>
      <c r="R36" s="55" t="s">
        <v>214</v>
      </c>
      <c r="S36" s="55" t="s">
        <v>181</v>
      </c>
      <c r="T36" s="56"/>
      <c r="U36" s="89" t="str">
        <f t="shared" si="0"/>
        <v>SI</v>
      </c>
      <c r="V36" s="91" t="s">
        <v>215</v>
      </c>
      <c r="W36" s="91" t="s">
        <v>215</v>
      </c>
      <c r="X36" s="91" t="s">
        <v>215</v>
      </c>
      <c r="Y36" s="91" t="s">
        <v>215</v>
      </c>
      <c r="Z36" s="134" t="s">
        <v>215</v>
      </c>
      <c r="AA36" s="106">
        <f t="shared" si="4"/>
        <v>0.15</v>
      </c>
      <c r="AB36" s="116">
        <v>0.39539999999999997</v>
      </c>
      <c r="AC36" s="115">
        <v>1</v>
      </c>
      <c r="AD36" s="109" t="s">
        <v>216</v>
      </c>
      <c r="AE36" s="182" t="s">
        <v>217</v>
      </c>
      <c r="AF36" s="106">
        <f t="shared" si="1"/>
        <v>0.3</v>
      </c>
      <c r="AG36" s="166">
        <v>0.51329999999999998</v>
      </c>
      <c r="AH36" s="163">
        <v>1</v>
      </c>
      <c r="AI36" s="157" t="s">
        <v>218</v>
      </c>
      <c r="AJ36" s="160" t="s">
        <v>217</v>
      </c>
      <c r="AK36" s="203">
        <v>0.4</v>
      </c>
      <c r="AL36" s="156">
        <v>1.53</v>
      </c>
      <c r="AM36" s="156">
        <v>1</v>
      </c>
      <c r="AN36" s="94" t="s">
        <v>219</v>
      </c>
      <c r="AO36" s="95"/>
      <c r="AP36" s="15" t="str">
        <f t="shared" si="3"/>
        <v xml:space="preserve">Porcentaje de expedientes de policía con impulso procesal </v>
      </c>
      <c r="AQ36" s="59">
        <v>0.4</v>
      </c>
      <c r="AR36" s="156">
        <v>1</v>
      </c>
      <c r="AS36" s="94" t="s">
        <v>220</v>
      </c>
      <c r="AT36" s="95"/>
      <c r="AU36" s="349"/>
    </row>
    <row r="37" spans="1:49" ht="87" x14ac:dyDescent="0.35">
      <c r="A37" s="21">
        <v>1</v>
      </c>
      <c r="B37" s="1" t="s">
        <v>173</v>
      </c>
      <c r="C37" s="113" t="s">
        <v>174</v>
      </c>
      <c r="D37" s="15" t="s">
        <v>221</v>
      </c>
      <c r="E37" s="306">
        <v>0.04</v>
      </c>
      <c r="F37" s="217" t="s">
        <v>63</v>
      </c>
      <c r="G37" s="1" t="s">
        <v>222</v>
      </c>
      <c r="H37" s="1" t="s">
        <v>223</v>
      </c>
      <c r="I37" s="32">
        <v>32.232999999999997</v>
      </c>
      <c r="J37" s="8" t="s">
        <v>67</v>
      </c>
      <c r="K37" s="9" t="s">
        <v>224</v>
      </c>
      <c r="L37" s="47">
        <v>0.05</v>
      </c>
      <c r="M37" s="47">
        <v>0.05</v>
      </c>
      <c r="N37" s="47">
        <v>0.05</v>
      </c>
      <c r="O37" s="47">
        <v>0.05</v>
      </c>
      <c r="P37" s="48">
        <v>0.2</v>
      </c>
      <c r="Q37" s="27" t="s">
        <v>69</v>
      </c>
      <c r="R37" s="55" t="s">
        <v>214</v>
      </c>
      <c r="S37" s="55" t="s">
        <v>181</v>
      </c>
      <c r="T37" s="56"/>
      <c r="U37" s="89" t="str">
        <f t="shared" si="0"/>
        <v>SI</v>
      </c>
      <c r="V37" s="91">
        <f>L37</f>
        <v>0.05</v>
      </c>
      <c r="W37" s="87">
        <v>2.3900000000000001E-2</v>
      </c>
      <c r="X37" s="88">
        <f>W37/V37</f>
        <v>0.47799999999999998</v>
      </c>
      <c r="Y37" s="72" t="s">
        <v>225</v>
      </c>
      <c r="Z37" s="132" t="s">
        <v>226</v>
      </c>
      <c r="AA37" s="106">
        <f t="shared" si="4"/>
        <v>0.05</v>
      </c>
      <c r="AB37" s="116">
        <v>0.12520000000000001</v>
      </c>
      <c r="AC37" s="107">
        <v>1</v>
      </c>
      <c r="AD37" s="109" t="s">
        <v>227</v>
      </c>
      <c r="AE37" s="182" t="s">
        <v>217</v>
      </c>
      <c r="AF37" s="106">
        <f t="shared" si="1"/>
        <v>0.05</v>
      </c>
      <c r="AG37" s="166">
        <v>8.3299999999999999E-2</v>
      </c>
      <c r="AH37" s="163">
        <v>1</v>
      </c>
      <c r="AI37" s="157" t="s">
        <v>228</v>
      </c>
      <c r="AJ37" s="160" t="s">
        <v>217</v>
      </c>
      <c r="AK37" s="203">
        <v>0.05</v>
      </c>
      <c r="AL37" s="156">
        <v>1.69</v>
      </c>
      <c r="AM37" s="156">
        <v>1</v>
      </c>
      <c r="AN37" s="94" t="s">
        <v>219</v>
      </c>
      <c r="AO37" s="95"/>
      <c r="AP37" s="15" t="str">
        <f t="shared" si="3"/>
        <v>Porcentaje de expedientes de policía con fallo de fondo</v>
      </c>
      <c r="AQ37" s="59">
        <v>0.2</v>
      </c>
      <c r="AR37" s="156">
        <v>1</v>
      </c>
      <c r="AS37" s="94" t="s">
        <v>229</v>
      </c>
      <c r="AT37" s="95"/>
    </row>
    <row r="38" spans="1:49" s="41" customFormat="1" ht="87" x14ac:dyDescent="0.35">
      <c r="A38" s="36">
        <v>1</v>
      </c>
      <c r="B38" s="37" t="s">
        <v>173</v>
      </c>
      <c r="C38" s="313" t="s">
        <v>174</v>
      </c>
      <c r="D38" s="39" t="s">
        <v>230</v>
      </c>
      <c r="E38" s="306">
        <v>0.04</v>
      </c>
      <c r="F38" s="65" t="s">
        <v>63</v>
      </c>
      <c r="G38" s="37" t="s">
        <v>231</v>
      </c>
      <c r="H38" s="314" t="s">
        <v>232</v>
      </c>
      <c r="I38" s="32">
        <v>1440</v>
      </c>
      <c r="J38" s="34" t="s">
        <v>67</v>
      </c>
      <c r="K38" s="35" t="s">
        <v>233</v>
      </c>
      <c r="L38" s="51">
        <v>111</v>
      </c>
      <c r="M38" s="51">
        <v>166</v>
      </c>
      <c r="N38" s="51">
        <v>42</v>
      </c>
      <c r="O38" s="51">
        <v>113</v>
      </c>
      <c r="P38" s="52">
        <f t="shared" si="6"/>
        <v>432</v>
      </c>
      <c r="Q38" s="38" t="s">
        <v>69</v>
      </c>
      <c r="R38" s="57" t="s">
        <v>214</v>
      </c>
      <c r="S38" s="57" t="s">
        <v>181</v>
      </c>
      <c r="T38" s="58"/>
      <c r="U38" s="80" t="str">
        <f t="shared" si="0"/>
        <v>SI</v>
      </c>
      <c r="V38" s="64">
        <f t="shared" si="5"/>
        <v>111</v>
      </c>
      <c r="W38" s="65">
        <v>52</v>
      </c>
      <c r="X38" s="69">
        <f>W38/V38</f>
        <v>0.46846846846846846</v>
      </c>
      <c r="Y38" s="65" t="s">
        <v>234</v>
      </c>
      <c r="Z38" s="135" t="s">
        <v>226</v>
      </c>
      <c r="AA38" s="64">
        <f t="shared" si="4"/>
        <v>166</v>
      </c>
      <c r="AB38" s="65">
        <v>25</v>
      </c>
      <c r="AC38" s="117">
        <v>0.15</v>
      </c>
      <c r="AD38" s="109" t="s">
        <v>235</v>
      </c>
      <c r="AE38" s="182" t="s">
        <v>217</v>
      </c>
      <c r="AF38" s="64">
        <f t="shared" si="1"/>
        <v>42</v>
      </c>
      <c r="AG38" s="161">
        <v>33</v>
      </c>
      <c r="AH38" s="164">
        <f>AG38/AF38</f>
        <v>0.7857142857142857</v>
      </c>
      <c r="AI38" s="157" t="s">
        <v>236</v>
      </c>
      <c r="AJ38" s="160" t="s">
        <v>217</v>
      </c>
      <c r="AK38" s="140">
        <f t="shared" si="2"/>
        <v>113</v>
      </c>
      <c r="AL38" s="96">
        <v>52</v>
      </c>
      <c r="AM38" s="209">
        <v>0.46</v>
      </c>
      <c r="AN38" s="94" t="s">
        <v>219</v>
      </c>
      <c r="AO38" s="97"/>
      <c r="AP38" s="39" t="str">
        <f t="shared" si="3"/>
        <v>Actuaciones administrativas (archivadas) terminadas</v>
      </c>
      <c r="AQ38" s="37">
        <f t="shared" si="14"/>
        <v>432</v>
      </c>
      <c r="AR38" s="209">
        <v>0.38</v>
      </c>
      <c r="AS38" s="94" t="s">
        <v>237</v>
      </c>
      <c r="AT38" s="97"/>
      <c r="AU38" s="40"/>
      <c r="AV38" s="40"/>
      <c r="AW38" s="40"/>
    </row>
    <row r="39" spans="1:49" s="41" customFormat="1" ht="87" x14ac:dyDescent="0.35">
      <c r="A39" s="36">
        <v>1</v>
      </c>
      <c r="B39" s="37" t="s">
        <v>173</v>
      </c>
      <c r="C39" s="313" t="s">
        <v>174</v>
      </c>
      <c r="D39" s="315" t="s">
        <v>238</v>
      </c>
      <c r="E39" s="306">
        <v>0.04</v>
      </c>
      <c r="F39" s="316" t="s">
        <v>63</v>
      </c>
      <c r="G39" s="37" t="s">
        <v>239</v>
      </c>
      <c r="H39" s="317" t="s">
        <v>240</v>
      </c>
      <c r="I39" s="42" t="s">
        <v>87</v>
      </c>
      <c r="J39" s="43" t="s">
        <v>67</v>
      </c>
      <c r="K39" s="35" t="s">
        <v>241</v>
      </c>
      <c r="L39" s="53">
        <v>0</v>
      </c>
      <c r="M39" s="53">
        <v>0</v>
      </c>
      <c r="N39" s="53">
        <v>38</v>
      </c>
      <c r="O39" s="53">
        <v>290</v>
      </c>
      <c r="P39" s="54">
        <f t="shared" si="6"/>
        <v>328</v>
      </c>
      <c r="Q39" s="38" t="s">
        <v>69</v>
      </c>
      <c r="R39" s="57" t="s">
        <v>214</v>
      </c>
      <c r="S39" s="57" t="s">
        <v>181</v>
      </c>
      <c r="T39" s="58"/>
      <c r="U39" s="80" t="str">
        <f t="shared" si="0"/>
        <v>SI</v>
      </c>
      <c r="V39" s="64" t="s">
        <v>73</v>
      </c>
      <c r="W39" s="64" t="s">
        <v>73</v>
      </c>
      <c r="X39" s="62" t="s">
        <v>73</v>
      </c>
      <c r="Y39" s="64" t="s">
        <v>73</v>
      </c>
      <c r="Z39" s="136" t="s">
        <v>73</v>
      </c>
      <c r="AA39" s="64" t="s">
        <v>73</v>
      </c>
      <c r="AB39" s="65" t="s">
        <v>73</v>
      </c>
      <c r="AC39" s="104" t="s">
        <v>73</v>
      </c>
      <c r="AD39" s="105" t="s">
        <v>73</v>
      </c>
      <c r="AE39" s="135" t="s">
        <v>73</v>
      </c>
      <c r="AF39" s="64">
        <f t="shared" si="1"/>
        <v>38</v>
      </c>
      <c r="AG39" s="161">
        <v>0</v>
      </c>
      <c r="AH39" s="167">
        <f>AG39/AF39</f>
        <v>0</v>
      </c>
      <c r="AI39" s="96" t="s">
        <v>242</v>
      </c>
      <c r="AJ39" s="160" t="s">
        <v>217</v>
      </c>
      <c r="AK39" s="140">
        <f t="shared" si="2"/>
        <v>290</v>
      </c>
      <c r="AL39" s="96">
        <v>3</v>
      </c>
      <c r="AM39" s="209">
        <v>0.01</v>
      </c>
      <c r="AN39" s="94" t="s">
        <v>243</v>
      </c>
      <c r="AO39" s="97"/>
      <c r="AP39" s="39" t="str">
        <f t="shared" si="3"/>
        <v>Actuaciones administrativas terminadas hasta la primera instancia</v>
      </c>
      <c r="AQ39" s="37">
        <v>328</v>
      </c>
      <c r="AR39" s="209">
        <v>0.01</v>
      </c>
      <c r="AS39" s="94" t="s">
        <v>244</v>
      </c>
      <c r="AT39" s="97"/>
      <c r="AU39" s="40"/>
      <c r="AV39" s="40"/>
      <c r="AW39" s="40"/>
    </row>
    <row r="40" spans="1:49" x14ac:dyDescent="0.35">
      <c r="A40" s="22"/>
      <c r="B40" s="23"/>
      <c r="C40" s="24"/>
      <c r="D40" s="318" t="s">
        <v>245</v>
      </c>
      <c r="E40" s="118">
        <f>SUM(E20:E39)</f>
        <v>0.80210000000000026</v>
      </c>
      <c r="F40" s="5"/>
      <c r="G40" s="5"/>
      <c r="H40" s="5"/>
      <c r="I40" s="30"/>
      <c r="J40" s="5"/>
      <c r="K40" s="13"/>
      <c r="L40" s="5"/>
      <c r="M40" s="5"/>
      <c r="N40" s="5"/>
      <c r="O40" s="5"/>
      <c r="P40" s="20"/>
      <c r="Q40" s="25"/>
      <c r="R40" s="13"/>
      <c r="S40" s="13"/>
      <c r="T40" s="18"/>
      <c r="U40" s="81"/>
      <c r="V40" s="74"/>
      <c r="W40" s="66"/>
      <c r="X40" s="70"/>
      <c r="Y40" s="66"/>
      <c r="Z40" s="137"/>
      <c r="AA40" s="16"/>
      <c r="AB40" s="98"/>
      <c r="AC40" s="98"/>
      <c r="AD40" s="98"/>
      <c r="AE40" s="183"/>
      <c r="AF40" s="195"/>
      <c r="AG40" s="162"/>
      <c r="AH40" s="165"/>
      <c r="AI40" s="98"/>
      <c r="AJ40" s="99"/>
      <c r="AK40" s="90">
        <f t="shared" si="2"/>
        <v>0</v>
      </c>
      <c r="AL40" s="98"/>
      <c r="AM40" s="98"/>
      <c r="AN40" s="98"/>
      <c r="AO40" s="99"/>
      <c r="AP40" s="16">
        <f t="shared" si="3"/>
        <v>0</v>
      </c>
      <c r="AQ40" s="1"/>
      <c r="AR40" s="94"/>
      <c r="AS40" s="94"/>
      <c r="AT40" s="95"/>
    </row>
    <row r="41" spans="1:49" ht="101.5" x14ac:dyDescent="0.35">
      <c r="A41" s="265">
        <v>6</v>
      </c>
      <c r="B41" s="319" t="s">
        <v>246</v>
      </c>
      <c r="C41" s="320" t="s">
        <v>247</v>
      </c>
      <c r="D41" s="321" t="s">
        <v>248</v>
      </c>
      <c r="E41" s="144">
        <v>0.04</v>
      </c>
      <c r="F41" s="319" t="s">
        <v>249</v>
      </c>
      <c r="G41" s="319" t="s">
        <v>250</v>
      </c>
      <c r="H41" s="319" t="s">
        <v>251</v>
      </c>
      <c r="I41" s="168">
        <v>0</v>
      </c>
      <c r="J41" s="168" t="s">
        <v>88</v>
      </c>
      <c r="K41" s="319" t="s">
        <v>252</v>
      </c>
      <c r="L41" s="322"/>
      <c r="M41" s="322">
        <v>0.7</v>
      </c>
      <c r="N41" s="322"/>
      <c r="O41" s="322">
        <v>0.7</v>
      </c>
      <c r="P41" s="323">
        <v>0.7</v>
      </c>
      <c r="Q41" s="321" t="s">
        <v>69</v>
      </c>
      <c r="R41" s="168" t="s">
        <v>253</v>
      </c>
      <c r="S41" s="168" t="s">
        <v>254</v>
      </c>
      <c r="T41" s="197" t="s">
        <v>255</v>
      </c>
      <c r="U41" s="266" t="s">
        <v>256</v>
      </c>
      <c r="V41" s="75" t="s">
        <v>73</v>
      </c>
      <c r="W41" s="75" t="s">
        <v>73</v>
      </c>
      <c r="X41" s="76" t="s">
        <v>73</v>
      </c>
      <c r="Y41" s="77" t="s">
        <v>73</v>
      </c>
      <c r="Z41" s="138" t="s">
        <v>73</v>
      </c>
      <c r="AA41" s="120">
        <f t="shared" si="4"/>
        <v>0.7</v>
      </c>
      <c r="AB41" s="144">
        <v>0.88</v>
      </c>
      <c r="AC41" s="144">
        <v>1</v>
      </c>
      <c r="AD41" s="119" t="s">
        <v>257</v>
      </c>
      <c r="AE41" s="184" t="s">
        <v>258</v>
      </c>
      <c r="AF41" s="196" t="s">
        <v>73</v>
      </c>
      <c r="AG41" s="168" t="s">
        <v>73</v>
      </c>
      <c r="AH41" s="169" t="s">
        <v>73</v>
      </c>
      <c r="AI41" s="168" t="s">
        <v>73</v>
      </c>
      <c r="AJ41" s="197" t="s">
        <v>73</v>
      </c>
      <c r="AK41" s="267">
        <v>0.7</v>
      </c>
      <c r="AL41" s="268">
        <v>0.8</v>
      </c>
      <c r="AM41" s="268">
        <v>1</v>
      </c>
      <c r="AN41" s="172" t="s">
        <v>259</v>
      </c>
      <c r="AO41" s="173"/>
      <c r="AP41" s="269" t="str">
        <f t="shared" si="3"/>
        <v>Cumplimiento de criterios ambientales</v>
      </c>
      <c r="AQ41" s="270">
        <v>0.7</v>
      </c>
      <c r="AR41" s="268">
        <v>1</v>
      </c>
      <c r="AS41" s="172" t="s">
        <v>259</v>
      </c>
      <c r="AT41" s="173"/>
    </row>
    <row r="42" spans="1:49" ht="116" x14ac:dyDescent="0.35">
      <c r="A42" s="265">
        <v>6</v>
      </c>
      <c r="B42" s="319" t="s">
        <v>246</v>
      </c>
      <c r="C42" s="320" t="s">
        <v>247</v>
      </c>
      <c r="D42" s="321" t="s">
        <v>260</v>
      </c>
      <c r="E42" s="144">
        <v>0.04</v>
      </c>
      <c r="F42" s="319" t="s">
        <v>249</v>
      </c>
      <c r="G42" s="319" t="s">
        <v>261</v>
      </c>
      <c r="H42" s="319" t="s">
        <v>262</v>
      </c>
      <c r="I42" s="168">
        <v>0</v>
      </c>
      <c r="J42" s="168" t="s">
        <v>88</v>
      </c>
      <c r="K42" s="319" t="s">
        <v>263</v>
      </c>
      <c r="L42" s="271"/>
      <c r="M42" s="144">
        <v>1</v>
      </c>
      <c r="N42" s="144">
        <v>1</v>
      </c>
      <c r="O42" s="144">
        <v>1</v>
      </c>
      <c r="P42" s="324">
        <v>1</v>
      </c>
      <c r="Q42" s="321" t="s">
        <v>69</v>
      </c>
      <c r="R42" s="168" t="s">
        <v>264</v>
      </c>
      <c r="S42" s="168" t="s">
        <v>265</v>
      </c>
      <c r="T42" s="197" t="s">
        <v>266</v>
      </c>
      <c r="U42" s="266" t="s">
        <v>256</v>
      </c>
      <c r="V42" s="75" t="s">
        <v>73</v>
      </c>
      <c r="W42" s="75" t="s">
        <v>73</v>
      </c>
      <c r="X42" s="76" t="s">
        <v>73</v>
      </c>
      <c r="Y42" s="77" t="s">
        <v>73</v>
      </c>
      <c r="Z42" s="138" t="s">
        <v>73</v>
      </c>
      <c r="AA42" s="120">
        <v>1</v>
      </c>
      <c r="AB42" s="144">
        <v>1</v>
      </c>
      <c r="AC42" s="144">
        <v>1</v>
      </c>
      <c r="AD42" s="119" t="s">
        <v>267</v>
      </c>
      <c r="AE42" s="184" t="s">
        <v>268</v>
      </c>
      <c r="AF42" s="120">
        <f t="shared" si="1"/>
        <v>1</v>
      </c>
      <c r="AG42" s="170">
        <v>1</v>
      </c>
      <c r="AH42" s="171">
        <v>1</v>
      </c>
      <c r="AI42" s="172" t="s">
        <v>269</v>
      </c>
      <c r="AJ42" s="173" t="s">
        <v>268</v>
      </c>
      <c r="AK42" s="267">
        <v>1</v>
      </c>
      <c r="AL42" s="272">
        <v>0.33329999999999999</v>
      </c>
      <c r="AM42" s="272">
        <v>0.33329999999999999</v>
      </c>
      <c r="AN42" s="172" t="s">
        <v>270</v>
      </c>
      <c r="AO42" s="173"/>
      <c r="AP42" s="269" t="str">
        <f t="shared" si="3"/>
        <v>Nivel de participación en actividades de gestión documental</v>
      </c>
      <c r="AQ42" s="270">
        <v>1</v>
      </c>
      <c r="AR42" s="272">
        <v>0.33</v>
      </c>
      <c r="AS42" s="172" t="s">
        <v>270</v>
      </c>
      <c r="AT42" s="173"/>
    </row>
    <row r="43" spans="1:49" ht="101.5" x14ac:dyDescent="0.35">
      <c r="A43" s="265">
        <v>6</v>
      </c>
      <c r="B43" s="319" t="s">
        <v>246</v>
      </c>
      <c r="C43" s="320" t="s">
        <v>247</v>
      </c>
      <c r="D43" s="321" t="s">
        <v>271</v>
      </c>
      <c r="E43" s="144">
        <v>0.03</v>
      </c>
      <c r="F43" s="319" t="s">
        <v>249</v>
      </c>
      <c r="G43" s="319" t="s">
        <v>272</v>
      </c>
      <c r="H43" s="319" t="s">
        <v>273</v>
      </c>
      <c r="I43" s="168">
        <v>0</v>
      </c>
      <c r="J43" s="168" t="s">
        <v>67</v>
      </c>
      <c r="K43" s="319" t="s">
        <v>274</v>
      </c>
      <c r="L43" s="271"/>
      <c r="M43" s="273"/>
      <c r="N43" s="274">
        <v>0</v>
      </c>
      <c r="O43" s="274">
        <v>1</v>
      </c>
      <c r="P43" s="325">
        <v>1</v>
      </c>
      <c r="Q43" s="321" t="s">
        <v>69</v>
      </c>
      <c r="R43" s="168" t="s">
        <v>275</v>
      </c>
      <c r="S43" s="168" t="s">
        <v>254</v>
      </c>
      <c r="T43" s="197" t="s">
        <v>276</v>
      </c>
      <c r="U43" s="266" t="s">
        <v>256</v>
      </c>
      <c r="V43" s="75" t="s">
        <v>73</v>
      </c>
      <c r="W43" s="75" t="s">
        <v>73</v>
      </c>
      <c r="X43" s="76" t="s">
        <v>73</v>
      </c>
      <c r="Y43" s="77" t="s">
        <v>73</v>
      </c>
      <c r="Z43" s="138" t="s">
        <v>73</v>
      </c>
      <c r="AA43" s="75" t="s">
        <v>73</v>
      </c>
      <c r="AB43" s="77" t="s">
        <v>73</v>
      </c>
      <c r="AC43" s="77" t="s">
        <v>73</v>
      </c>
      <c r="AD43" s="77" t="s">
        <v>73</v>
      </c>
      <c r="AE43" s="138" t="s">
        <v>73</v>
      </c>
      <c r="AF43" s="196" t="s">
        <v>73</v>
      </c>
      <c r="AG43" s="168" t="s">
        <v>73</v>
      </c>
      <c r="AH43" s="169" t="s">
        <v>73</v>
      </c>
      <c r="AI43" s="168" t="s">
        <v>73</v>
      </c>
      <c r="AJ43" s="197" t="s">
        <v>73</v>
      </c>
      <c r="AK43" s="275">
        <v>1</v>
      </c>
      <c r="AL43" s="268">
        <v>1</v>
      </c>
      <c r="AM43" s="268">
        <v>1</v>
      </c>
      <c r="AN43" s="276" t="s">
        <v>277</v>
      </c>
      <c r="AO43" s="173"/>
      <c r="AP43" s="269" t="str">
        <f t="shared" si="3"/>
        <v>Caracterización de levantada</v>
      </c>
      <c r="AQ43" s="119">
        <v>1</v>
      </c>
      <c r="AR43" s="268">
        <v>1</v>
      </c>
      <c r="AS43" s="276" t="s">
        <v>277</v>
      </c>
      <c r="AT43" s="277" t="s">
        <v>278</v>
      </c>
    </row>
    <row r="44" spans="1:49" ht="101.5" x14ac:dyDescent="0.35">
      <c r="A44" s="265">
        <v>6</v>
      </c>
      <c r="B44" s="319" t="s">
        <v>246</v>
      </c>
      <c r="C44" s="320" t="s">
        <v>247</v>
      </c>
      <c r="D44" s="321" t="s">
        <v>279</v>
      </c>
      <c r="E44" s="144">
        <v>0.03</v>
      </c>
      <c r="F44" s="319" t="s">
        <v>249</v>
      </c>
      <c r="G44" s="319" t="s">
        <v>280</v>
      </c>
      <c r="H44" s="319" t="s">
        <v>281</v>
      </c>
      <c r="I44" s="168">
        <v>2</v>
      </c>
      <c r="J44" s="168" t="s">
        <v>67</v>
      </c>
      <c r="K44" s="319" t="s">
        <v>282</v>
      </c>
      <c r="L44" s="271"/>
      <c r="M44" s="271"/>
      <c r="N44" s="271">
        <v>1</v>
      </c>
      <c r="O44" s="271"/>
      <c r="P44" s="324"/>
      <c r="Q44" s="321" t="s">
        <v>69</v>
      </c>
      <c r="R44" s="168" t="s">
        <v>283</v>
      </c>
      <c r="S44" s="168" t="s">
        <v>254</v>
      </c>
      <c r="T44" s="197" t="s">
        <v>284</v>
      </c>
      <c r="U44" s="266" t="s">
        <v>256</v>
      </c>
      <c r="V44" s="75" t="s">
        <v>73</v>
      </c>
      <c r="W44" s="75" t="s">
        <v>73</v>
      </c>
      <c r="X44" s="76" t="s">
        <v>73</v>
      </c>
      <c r="Y44" s="77" t="s">
        <v>73</v>
      </c>
      <c r="Z44" s="138" t="s">
        <v>73</v>
      </c>
      <c r="AA44" s="75" t="s">
        <v>73</v>
      </c>
      <c r="AB44" s="77" t="s">
        <v>73</v>
      </c>
      <c r="AC44" s="77" t="s">
        <v>73</v>
      </c>
      <c r="AD44" s="77" t="s">
        <v>73</v>
      </c>
      <c r="AE44" s="138" t="s">
        <v>73</v>
      </c>
      <c r="AF44" s="75">
        <f t="shared" si="1"/>
        <v>1</v>
      </c>
      <c r="AG44" s="168">
        <v>1</v>
      </c>
      <c r="AH44" s="171">
        <v>1</v>
      </c>
      <c r="AI44" s="172" t="s">
        <v>285</v>
      </c>
      <c r="AJ44" s="173" t="s">
        <v>286</v>
      </c>
      <c r="AK44" s="168" t="s">
        <v>73</v>
      </c>
      <c r="AL44" s="168" t="s">
        <v>73</v>
      </c>
      <c r="AM44" s="168"/>
      <c r="AN44" s="172"/>
      <c r="AO44" s="173"/>
      <c r="AP44" s="269" t="str">
        <f t="shared" si="3"/>
        <v>Registro de buena práctica/idea innovadora</v>
      </c>
      <c r="AQ44" s="119">
        <v>1</v>
      </c>
      <c r="AR44" s="268">
        <v>1</v>
      </c>
      <c r="AS44" s="172" t="s">
        <v>285</v>
      </c>
      <c r="AT44" s="173"/>
    </row>
    <row r="45" spans="1:49" ht="101.5" x14ac:dyDescent="0.35">
      <c r="A45" s="265">
        <v>6</v>
      </c>
      <c r="B45" s="319" t="s">
        <v>246</v>
      </c>
      <c r="C45" s="320" t="s">
        <v>247</v>
      </c>
      <c r="D45" s="326" t="s">
        <v>287</v>
      </c>
      <c r="E45" s="144">
        <v>0.03</v>
      </c>
      <c r="F45" s="327" t="s">
        <v>249</v>
      </c>
      <c r="G45" s="327" t="s">
        <v>288</v>
      </c>
      <c r="H45" s="327" t="s">
        <v>330</v>
      </c>
      <c r="I45" s="328">
        <v>1</v>
      </c>
      <c r="J45" s="327" t="s">
        <v>88</v>
      </c>
      <c r="K45" s="327" t="s">
        <v>289</v>
      </c>
      <c r="L45" s="329">
        <v>1</v>
      </c>
      <c r="M45" s="329">
        <v>1</v>
      </c>
      <c r="N45" s="329">
        <v>1</v>
      </c>
      <c r="O45" s="329">
        <v>1</v>
      </c>
      <c r="P45" s="330">
        <v>1</v>
      </c>
      <c r="Q45" s="321" t="s">
        <v>69</v>
      </c>
      <c r="R45" s="319" t="s">
        <v>290</v>
      </c>
      <c r="S45" s="327" t="s">
        <v>254</v>
      </c>
      <c r="T45" s="320" t="s">
        <v>291</v>
      </c>
      <c r="U45" s="266" t="s">
        <v>256</v>
      </c>
      <c r="V45" s="83">
        <v>1</v>
      </c>
      <c r="W45" s="83">
        <v>0.44</v>
      </c>
      <c r="X45" s="84">
        <f>W45/V45</f>
        <v>0.44</v>
      </c>
      <c r="Y45" s="77" t="s">
        <v>292</v>
      </c>
      <c r="Z45" s="138" t="s">
        <v>293</v>
      </c>
      <c r="AA45" s="120">
        <f t="shared" ref="AA45:AA46" si="15">M45</f>
        <v>1</v>
      </c>
      <c r="AB45" s="144">
        <v>0</v>
      </c>
      <c r="AC45" s="144">
        <v>0</v>
      </c>
      <c r="AD45" s="145" t="s">
        <v>294</v>
      </c>
      <c r="AE45" s="138" t="s">
        <v>295</v>
      </c>
      <c r="AF45" s="120">
        <f t="shared" si="1"/>
        <v>1</v>
      </c>
      <c r="AG45" s="170">
        <v>1</v>
      </c>
      <c r="AH45" s="171">
        <v>1</v>
      </c>
      <c r="AI45" s="172" t="s">
        <v>296</v>
      </c>
      <c r="AJ45" s="173" t="s">
        <v>297</v>
      </c>
      <c r="AK45" s="275">
        <f t="shared" si="2"/>
        <v>1</v>
      </c>
      <c r="AL45" s="268">
        <v>1</v>
      </c>
      <c r="AM45" s="268">
        <v>1</v>
      </c>
      <c r="AN45" s="145" t="s">
        <v>298</v>
      </c>
      <c r="AO45" s="173"/>
      <c r="AP45" s="269" t="str">
        <f t="shared" si="3"/>
        <v>Acciones correctivas documentadas y vigentes</v>
      </c>
      <c r="AQ45" s="270">
        <v>1</v>
      </c>
      <c r="AR45" s="268">
        <v>1</v>
      </c>
      <c r="AS45" s="145" t="s">
        <v>298</v>
      </c>
      <c r="AT45" s="173"/>
    </row>
    <row r="46" spans="1:49" ht="102" thickBot="1" x14ac:dyDescent="0.4">
      <c r="A46" s="278">
        <v>6</v>
      </c>
      <c r="B46" s="331" t="s">
        <v>246</v>
      </c>
      <c r="C46" s="332" t="s">
        <v>247</v>
      </c>
      <c r="D46" s="333" t="s">
        <v>299</v>
      </c>
      <c r="E46" s="151">
        <v>0.03</v>
      </c>
      <c r="F46" s="334" t="s">
        <v>249</v>
      </c>
      <c r="G46" s="334" t="s">
        <v>300</v>
      </c>
      <c r="H46" s="334" t="s">
        <v>301</v>
      </c>
      <c r="I46" s="279" t="s">
        <v>87</v>
      </c>
      <c r="J46" s="334" t="s">
        <v>88</v>
      </c>
      <c r="K46" s="334" t="s">
        <v>302</v>
      </c>
      <c r="L46" s="335">
        <v>0</v>
      </c>
      <c r="M46" s="335">
        <v>1</v>
      </c>
      <c r="N46" s="335">
        <v>1</v>
      </c>
      <c r="O46" s="335">
        <v>1</v>
      </c>
      <c r="P46" s="336">
        <v>1</v>
      </c>
      <c r="Q46" s="337" t="s">
        <v>69</v>
      </c>
      <c r="R46" s="331" t="s">
        <v>303</v>
      </c>
      <c r="S46" s="334" t="s">
        <v>304</v>
      </c>
      <c r="T46" s="332" t="s">
        <v>305</v>
      </c>
      <c r="U46" s="280" t="s">
        <v>256</v>
      </c>
      <c r="V46" s="75" t="s">
        <v>215</v>
      </c>
      <c r="W46" s="75" t="s">
        <v>215</v>
      </c>
      <c r="X46" s="82" t="s">
        <v>215</v>
      </c>
      <c r="Y46" s="75" t="s">
        <v>215</v>
      </c>
      <c r="Z46" s="139" t="s">
        <v>215</v>
      </c>
      <c r="AA46" s="150">
        <f t="shared" si="15"/>
        <v>1</v>
      </c>
      <c r="AB46" s="151">
        <v>0.92</v>
      </c>
      <c r="AC46" s="151">
        <v>0.92</v>
      </c>
      <c r="AD46" s="152" t="s">
        <v>306</v>
      </c>
      <c r="AE46" s="185" t="s">
        <v>307</v>
      </c>
      <c r="AF46" s="150">
        <f t="shared" si="1"/>
        <v>1</v>
      </c>
      <c r="AG46" s="174">
        <v>0.86</v>
      </c>
      <c r="AH46" s="175">
        <f>AG46/AF46</f>
        <v>0.86</v>
      </c>
      <c r="AI46" s="176" t="s">
        <v>308</v>
      </c>
      <c r="AJ46" s="177" t="s">
        <v>309</v>
      </c>
      <c r="AK46" s="281">
        <v>1</v>
      </c>
      <c r="AL46" s="282">
        <v>0.95</v>
      </c>
      <c r="AM46" s="282">
        <v>0.95</v>
      </c>
      <c r="AN46" s="176" t="s">
        <v>310</v>
      </c>
      <c r="AO46" s="177"/>
      <c r="AP46" s="283" t="str">
        <f t="shared" si="3"/>
        <v>Porcentaje de cumplimiento publicación de información</v>
      </c>
      <c r="AQ46" s="284">
        <v>1</v>
      </c>
      <c r="AR46" s="282">
        <v>0.95</v>
      </c>
      <c r="AS46" s="176" t="s">
        <v>310</v>
      </c>
      <c r="AT46" s="177"/>
    </row>
    <row r="47" spans="1:49" ht="44" thickBot="1" x14ac:dyDescent="0.4">
      <c r="D47" s="338" t="s">
        <v>311</v>
      </c>
      <c r="E47" s="19">
        <f>SUM(E41:E46)</f>
        <v>0.2</v>
      </c>
      <c r="J47" s="45"/>
      <c r="W47" s="78" t="s">
        <v>312</v>
      </c>
      <c r="X47" s="339">
        <f>+AVERAGE(X20:X46)</f>
        <v>0.61238538538538534</v>
      </c>
      <c r="AB47" s="141" t="s">
        <v>313</v>
      </c>
      <c r="AC47" s="340">
        <f>+AVERAGE(AC20:AC46)</f>
        <v>0.78562500000000002</v>
      </c>
      <c r="AF47" s="219" t="s">
        <v>314</v>
      </c>
      <c r="AG47" s="219"/>
      <c r="AH47" s="341">
        <f>AVERAGE(AH20:AH46)</f>
        <v>0.80798319327731094</v>
      </c>
      <c r="AK47" s="3"/>
      <c r="AL47" s="17" t="s">
        <v>315</v>
      </c>
      <c r="AM47" s="355">
        <f>+AVERAGE(AM21:AM46)</f>
        <v>0.80696818181818175</v>
      </c>
      <c r="AQ47" s="14" t="str">
        <f>AP18</f>
        <v>EVALUACIÓN FINAL PLAN DE GESTION</v>
      </c>
      <c r="AR47" s="214">
        <f>AVERAGE(AR20:AR46)</f>
        <v>0.81359999999999999</v>
      </c>
    </row>
    <row r="48" spans="1:49" x14ac:dyDescent="0.35">
      <c r="D48" s="7" t="s">
        <v>316</v>
      </c>
      <c r="E48" s="6">
        <f>E47+E40</f>
        <v>1.0021000000000002</v>
      </c>
      <c r="J48" s="45"/>
    </row>
    <row r="49" spans="8:18" x14ac:dyDescent="0.35">
      <c r="J49" s="45"/>
    </row>
    <row r="50" spans="8:18" x14ac:dyDescent="0.35">
      <c r="J50" s="45"/>
    </row>
    <row r="51" spans="8:18" ht="15" thickBot="1" x14ac:dyDescent="0.4">
      <c r="J51" s="45"/>
    </row>
    <row r="52" spans="8:18" x14ac:dyDescent="0.35">
      <c r="H52" s="342" t="s">
        <v>317</v>
      </c>
      <c r="I52" s="343"/>
      <c r="J52" s="343"/>
      <c r="K52" s="343"/>
      <c r="L52" s="343"/>
      <c r="M52" s="343" t="s">
        <v>318</v>
      </c>
      <c r="N52" s="343"/>
      <c r="O52" s="343"/>
      <c r="P52" s="343"/>
      <c r="Q52" s="343"/>
      <c r="R52" s="344"/>
    </row>
    <row r="53" spans="8:18" ht="15" thickBot="1" x14ac:dyDescent="0.4">
      <c r="H53" s="345" t="s">
        <v>319</v>
      </c>
      <c r="I53" s="346"/>
      <c r="J53" s="346"/>
      <c r="K53" s="346"/>
      <c r="L53" s="346"/>
      <c r="M53" s="346" t="s">
        <v>331</v>
      </c>
      <c r="N53" s="347"/>
      <c r="O53" s="347"/>
      <c r="P53" s="347"/>
      <c r="Q53" s="347"/>
      <c r="R53" s="348"/>
    </row>
  </sheetData>
  <mergeCells count="37">
    <mergeCell ref="H9:J9"/>
    <mergeCell ref="H52:L52"/>
    <mergeCell ref="M52:R52"/>
    <mergeCell ref="H53:L53"/>
    <mergeCell ref="M53:R53"/>
    <mergeCell ref="H10:J10"/>
    <mergeCell ref="H11:J11"/>
    <mergeCell ref="H12:J12"/>
    <mergeCell ref="A1:K1"/>
    <mergeCell ref="A2:K2"/>
    <mergeCell ref="A3:K3"/>
    <mergeCell ref="F4:J4"/>
    <mergeCell ref="H5:J5"/>
    <mergeCell ref="H6:J6"/>
    <mergeCell ref="H7:J7"/>
    <mergeCell ref="H8:J8"/>
    <mergeCell ref="C5:D7"/>
    <mergeCell ref="A5:B7"/>
    <mergeCell ref="C17:C19"/>
    <mergeCell ref="A17:B18"/>
    <mergeCell ref="AK17:AO17"/>
    <mergeCell ref="AK18:AO18"/>
    <mergeCell ref="D17:P18"/>
    <mergeCell ref="Q17:T18"/>
    <mergeCell ref="U17:U19"/>
    <mergeCell ref="AF47:AG47"/>
    <mergeCell ref="H13:J13"/>
    <mergeCell ref="H14:J14"/>
    <mergeCell ref="H15:J15"/>
    <mergeCell ref="AP17:AT17"/>
    <mergeCell ref="AP18:AT18"/>
    <mergeCell ref="V18:Z18"/>
    <mergeCell ref="V17:Z17"/>
    <mergeCell ref="AF17:AJ17"/>
    <mergeCell ref="AF18:AJ18"/>
    <mergeCell ref="AA17:AE17"/>
    <mergeCell ref="AA18:AE18"/>
  </mergeCells>
  <dataValidations count="3">
    <dataValidation type="list" allowBlank="1" showInputMessage="1" showErrorMessage="1" sqref="Q41:Q46" xr:uid="{00000000-0002-0000-0000-000000000000}">
      <formula1>INDICADOR</formula1>
    </dataValidation>
    <dataValidation type="list" allowBlank="1" showInputMessage="1" showErrorMessage="1" sqref="J45:J46" xr:uid="{00000000-0002-0000-0000-000001000000}">
      <formula1>PROGRAMACION</formula1>
    </dataValidation>
    <dataValidation type="list" allowBlank="1" showInputMessage="1" showErrorMessage="1" error="Escriba un texto " promptTitle="Cualquier contenido" sqref="F41:F44" xr:uid="{00000000-0002-0000-0000-000002000000}">
      <formula1>META2</formula1>
    </dataValidation>
  </dataValidations>
  <hyperlinks>
    <hyperlink ref="AJ21" r:id="rId1" display="https://www.facebook.com/Engativalcaldia/videos/1597729267050433/?d=w" xr:uid="{00000000-0004-0000-0000-000000000000}"/>
    <hyperlink ref="AO30" r:id="rId2" display="https://gobiernobogota-my.sharepoint.com/:x:/r/personal/jeraldyn_tautiva_gobiernobogota_gov_co/_layouts/15/Doc.aspx?sourcedoc=%7BB7DFA05C-0F42-4025-A689-BD52B749BDE7%7D&amp;file=Consolidado%20meta%20de%20transparencia%20IV%20Trimestre.xlsx&amp;action=default&amp;mobileredirect=true" xr:uid="{CB3ABA7F-6986-427D-BECA-D2D17B1C8D87}"/>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D21"/>
  <sheetViews>
    <sheetView workbookViewId="0">
      <selection activeCell="B29" sqref="B29"/>
    </sheetView>
  </sheetViews>
  <sheetFormatPr baseColWidth="10" defaultColWidth="11.453125" defaultRowHeight="14.5" x14ac:dyDescent="0.35"/>
  <cols>
    <col min="1" max="1" width="34.1796875" customWidth="1"/>
    <col min="2" max="2" width="47.54296875" customWidth="1"/>
    <col min="3" max="3" width="35.81640625" customWidth="1"/>
  </cols>
  <sheetData>
    <row r="1" spans="1:4" ht="15" thickBot="1" x14ac:dyDescent="0.4">
      <c r="A1" s="201" t="s">
        <v>36</v>
      </c>
      <c r="B1" s="202" t="s">
        <v>37</v>
      </c>
      <c r="C1" s="201" t="s">
        <v>41</v>
      </c>
    </row>
    <row r="2" spans="1:4" ht="149.25" hidden="1" customHeight="1" x14ac:dyDescent="0.35">
      <c r="A2" s="12" t="s">
        <v>60</v>
      </c>
      <c r="B2" s="12" t="s">
        <v>62</v>
      </c>
      <c r="C2" s="12" t="s">
        <v>65</v>
      </c>
      <c r="D2" s="199" t="s">
        <v>320</v>
      </c>
    </row>
    <row r="3" spans="1:4" ht="101.25" hidden="1" customHeight="1" x14ac:dyDescent="0.35">
      <c r="A3" s="12" t="s">
        <v>60</v>
      </c>
      <c r="B3" s="12" t="s">
        <v>76</v>
      </c>
      <c r="C3" s="12" t="s">
        <v>77</v>
      </c>
      <c r="D3" s="199" t="s">
        <v>320</v>
      </c>
    </row>
    <row r="4" spans="1:4" ht="109.5" hidden="1" customHeight="1" x14ac:dyDescent="0.35">
      <c r="A4" s="12" t="s">
        <v>82</v>
      </c>
      <c r="B4" s="12" t="s">
        <v>83</v>
      </c>
      <c r="C4" s="12" t="s">
        <v>86</v>
      </c>
      <c r="D4" s="199" t="s">
        <v>320</v>
      </c>
    </row>
    <row r="5" spans="1:4" ht="60" hidden="1" customHeight="1" x14ac:dyDescent="0.35">
      <c r="A5" s="12" t="s">
        <v>82</v>
      </c>
      <c r="B5" s="12" t="s">
        <v>95</v>
      </c>
      <c r="C5" s="12" t="s">
        <v>97</v>
      </c>
      <c r="D5" s="200" t="s">
        <v>321</v>
      </c>
    </row>
    <row r="6" spans="1:4" ht="60" hidden="1" customHeight="1" x14ac:dyDescent="0.35">
      <c r="A6" s="262" t="s">
        <v>82</v>
      </c>
      <c r="B6" s="12" t="s">
        <v>105</v>
      </c>
      <c r="C6" s="12" t="s">
        <v>107</v>
      </c>
      <c r="D6" s="200" t="s">
        <v>322</v>
      </c>
    </row>
    <row r="7" spans="1:4" ht="60" hidden="1" customHeight="1" x14ac:dyDescent="0.35">
      <c r="A7" s="263"/>
      <c r="B7" s="12" t="s">
        <v>116</v>
      </c>
      <c r="C7" s="12" t="s">
        <v>118</v>
      </c>
      <c r="D7" s="200" t="s">
        <v>322</v>
      </c>
    </row>
    <row r="8" spans="1:4" ht="60" hidden="1" customHeight="1" x14ac:dyDescent="0.35">
      <c r="A8" s="263"/>
      <c r="B8" s="12" t="s">
        <v>121</v>
      </c>
      <c r="C8" s="12" t="s">
        <v>118</v>
      </c>
      <c r="D8" s="200" t="s">
        <v>322</v>
      </c>
    </row>
    <row r="9" spans="1:4" ht="60" hidden="1" customHeight="1" x14ac:dyDescent="0.35">
      <c r="A9" s="264"/>
      <c r="B9" s="12" t="s">
        <v>125</v>
      </c>
      <c r="C9" s="12" t="s">
        <v>127</v>
      </c>
      <c r="D9" s="200" t="s">
        <v>322</v>
      </c>
    </row>
    <row r="10" spans="1:4" ht="60" hidden="1" customHeight="1" x14ac:dyDescent="0.35">
      <c r="A10" s="12" t="s">
        <v>82</v>
      </c>
      <c r="B10" s="12" t="s">
        <v>130</v>
      </c>
      <c r="C10" s="12" t="s">
        <v>86</v>
      </c>
      <c r="D10" s="200" t="s">
        <v>321</v>
      </c>
    </row>
    <row r="11" spans="1:4" ht="104.25" hidden="1" customHeight="1" x14ac:dyDescent="0.35">
      <c r="A11" s="12" t="s">
        <v>82</v>
      </c>
      <c r="B11" s="12" t="s">
        <v>140</v>
      </c>
      <c r="C11" s="12" t="s">
        <v>86</v>
      </c>
      <c r="D11" s="200" t="s">
        <v>323</v>
      </c>
    </row>
    <row r="12" spans="1:4" ht="60" hidden="1" customHeight="1" x14ac:dyDescent="0.35">
      <c r="A12" s="12" t="s">
        <v>60</v>
      </c>
      <c r="B12" s="12" t="s">
        <v>152</v>
      </c>
      <c r="C12" s="12" t="s">
        <v>154</v>
      </c>
      <c r="D12" s="200" t="s">
        <v>324</v>
      </c>
    </row>
    <row r="13" spans="1:4" ht="60" hidden="1" customHeight="1" x14ac:dyDescent="0.35">
      <c r="A13" s="12" t="s">
        <v>60</v>
      </c>
      <c r="B13" s="12" t="s">
        <v>160</v>
      </c>
      <c r="C13" s="12" t="s">
        <v>162</v>
      </c>
      <c r="D13" s="200" t="s">
        <v>325</v>
      </c>
    </row>
    <row r="14" spans="1:4" ht="60" hidden="1" customHeight="1" x14ac:dyDescent="0.35">
      <c r="A14" s="12" t="s">
        <v>173</v>
      </c>
      <c r="B14" s="12" t="s">
        <v>175</v>
      </c>
      <c r="C14" s="12" t="s">
        <v>177</v>
      </c>
      <c r="D14" s="200" t="s">
        <v>326</v>
      </c>
    </row>
    <row r="15" spans="1:4" ht="60" hidden="1" customHeight="1" x14ac:dyDescent="0.35">
      <c r="A15" s="12" t="s">
        <v>173</v>
      </c>
      <c r="B15" s="12" t="s">
        <v>188</v>
      </c>
      <c r="C15" s="12" t="s">
        <v>190</v>
      </c>
      <c r="D15" s="200" t="s">
        <v>326</v>
      </c>
    </row>
    <row r="16" spans="1:4" ht="60" hidden="1" customHeight="1" x14ac:dyDescent="0.35">
      <c r="A16" s="12" t="s">
        <v>173</v>
      </c>
      <c r="B16" s="12" t="s">
        <v>195</v>
      </c>
      <c r="C16" s="12" t="s">
        <v>197</v>
      </c>
      <c r="D16" s="200" t="s">
        <v>326</v>
      </c>
    </row>
    <row r="17" spans="1:4" ht="60" hidden="1" customHeight="1" x14ac:dyDescent="0.35">
      <c r="A17" s="12" t="s">
        <v>173</v>
      </c>
      <c r="B17" s="12" t="s">
        <v>204</v>
      </c>
      <c r="C17" s="12" t="s">
        <v>206</v>
      </c>
      <c r="D17" s="200" t="s">
        <v>326</v>
      </c>
    </row>
    <row r="18" spans="1:4" ht="60" customHeight="1" x14ac:dyDescent="0.35">
      <c r="A18" s="12" t="s">
        <v>173</v>
      </c>
      <c r="B18" s="12" t="s">
        <v>210</v>
      </c>
      <c r="C18" s="12" t="s">
        <v>212</v>
      </c>
      <c r="D18" s="200" t="s">
        <v>327</v>
      </c>
    </row>
    <row r="19" spans="1:4" ht="60" customHeight="1" x14ac:dyDescent="0.35">
      <c r="A19" s="12" t="s">
        <v>173</v>
      </c>
      <c r="B19" s="12" t="s">
        <v>221</v>
      </c>
      <c r="C19" s="12" t="s">
        <v>223</v>
      </c>
      <c r="D19" s="200" t="s">
        <v>327</v>
      </c>
    </row>
    <row r="20" spans="1:4" ht="60" hidden="1" customHeight="1" x14ac:dyDescent="0.35">
      <c r="A20" s="12" t="s">
        <v>173</v>
      </c>
      <c r="B20" s="12" t="s">
        <v>230</v>
      </c>
      <c r="C20" s="12" t="s">
        <v>232</v>
      </c>
      <c r="D20" s="200" t="s">
        <v>326</v>
      </c>
    </row>
    <row r="21" spans="1:4" ht="60" hidden="1" customHeight="1" x14ac:dyDescent="0.35">
      <c r="A21" s="12" t="s">
        <v>173</v>
      </c>
      <c r="B21" s="12" t="s">
        <v>238</v>
      </c>
      <c r="C21" s="12" t="s">
        <v>240</v>
      </c>
      <c r="D21" s="200" t="s">
        <v>326</v>
      </c>
    </row>
  </sheetData>
  <autoFilter ref="A1:E21" xr:uid="{00000000-0009-0000-0000-000001000000}">
    <filterColumn colId="3">
      <filters>
        <filter val="inspecc iones"/>
      </filters>
    </filterColumn>
  </autoFilter>
  <mergeCells count="1">
    <mergeCell ref="A6:A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7" ma:contentTypeDescription="Crear nuevo documento." ma:contentTypeScope="" ma:versionID="fbbabbab6558b359f89f3aab63328958">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e806f210a538ea393b78edf5265af6fe"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FF8009-82A8-4E63-82D6-CD1D713B9D03}">
  <ds:schemaRefs>
    <ds:schemaRef ds:uri="http://schemas.microsoft.com/sharepoint/v3/contenttype/forms"/>
  </ds:schemaRefs>
</ds:datastoreItem>
</file>

<file path=customXml/itemProps2.xml><?xml version="1.0" encoding="utf-8"?>
<ds:datastoreItem xmlns:ds="http://schemas.openxmlformats.org/officeDocument/2006/customXml" ds:itemID="{8EDDDA6B-71C0-44C0-8C51-DBA61E7E26E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6545372-FA6E-4EA1-A0D6-D5E88E5DC4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Liliana Patricia Casas Betancourt</cp:lastModifiedBy>
  <cp:revision/>
  <dcterms:created xsi:type="dcterms:W3CDTF">2020-02-04T13:35:35Z</dcterms:created>
  <dcterms:modified xsi:type="dcterms:W3CDTF">2021-02-04T18:36:06Z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