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6"/>
  <workbookPr/>
  <xr:revisionPtr revIDLastSave="0" documentId="8_{14D1F4D2-A744-40B1-BAC4-3E38AEFFC38D}" xr6:coauthVersionLast="46" xr6:coauthVersionMax="46" xr10:uidLastSave="{00000000-0000-0000-0000-000000000000}"/>
  <bookViews>
    <workbookView xWindow="-105" yWindow="-105" windowWidth="19425" windowHeight="10425"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48" i="1" l="1"/>
  <c r="AM48" i="1"/>
  <c r="AQ40" i="1"/>
  <c r="AR39" i="1"/>
  <c r="AQ35" i="1"/>
  <c r="AQ34" i="1"/>
  <c r="AQ33" i="1" l="1"/>
  <c r="AK40" i="1" l="1"/>
  <c r="AK39" i="1"/>
  <c r="AK38" i="1"/>
  <c r="AK37" i="1"/>
  <c r="AK36" i="1"/>
  <c r="AK35" i="1"/>
  <c r="AK34" i="1"/>
  <c r="AK33" i="1"/>
  <c r="AP23" i="1" l="1"/>
  <c r="AQ48" i="1"/>
  <c r="E48" i="1"/>
  <c r="AP47" i="1"/>
  <c r="AK47" i="1"/>
  <c r="AF47" i="1"/>
  <c r="AP46" i="1"/>
  <c r="AF46" i="1"/>
  <c r="AH46" i="1" s="1"/>
  <c r="AP45" i="1"/>
  <c r="AF45" i="1"/>
  <c r="AP44" i="1"/>
  <c r="AK44" i="1"/>
  <c r="AP43" i="1"/>
  <c r="AF43" i="1"/>
  <c r="AP42" i="1"/>
  <c r="AA42" i="1"/>
  <c r="AP41" i="1"/>
  <c r="AK41" i="1"/>
  <c r="AF41" i="1"/>
  <c r="AA41" i="1"/>
  <c r="V41" i="1"/>
  <c r="E41" i="1"/>
  <c r="AP40" i="1"/>
  <c r="AF40" i="1"/>
  <c r="U40" i="1"/>
  <c r="P40" i="1"/>
  <c r="AP39" i="1"/>
  <c r="AF39" i="1"/>
  <c r="AH39" i="1" s="1"/>
  <c r="AA39" i="1"/>
  <c r="AC39" i="1" s="1"/>
  <c r="V39" i="1"/>
  <c r="U39" i="1"/>
  <c r="P39" i="1"/>
  <c r="AP38" i="1"/>
  <c r="AF38" i="1"/>
  <c r="AC38" i="1"/>
  <c r="X38" i="1"/>
  <c r="U38" i="1"/>
  <c r="AP37" i="1"/>
  <c r="AH37" i="1"/>
  <c r="AA37" i="1"/>
  <c r="U37" i="1"/>
  <c r="AP36" i="1"/>
  <c r="AF36" i="1"/>
  <c r="AH36" i="1" s="1"/>
  <c r="AA36" i="1"/>
  <c r="U36" i="1"/>
  <c r="P36" i="1"/>
  <c r="AP35" i="1"/>
  <c r="AF35" i="1"/>
  <c r="AH35" i="1" s="1"/>
  <c r="AA35" i="1"/>
  <c r="U35" i="1"/>
  <c r="P35" i="1"/>
  <c r="AP34" i="1"/>
  <c r="AF34" i="1"/>
  <c r="AA34" i="1"/>
  <c r="U34" i="1"/>
  <c r="P34" i="1"/>
  <c r="AP33" i="1"/>
  <c r="AF33" i="1"/>
  <c r="U33" i="1"/>
  <c r="P33" i="1"/>
  <c r="AP32" i="1"/>
  <c r="V32" i="1"/>
  <c r="X32" i="1" s="1"/>
  <c r="U32" i="1"/>
  <c r="AP30" i="1"/>
  <c r="U30" i="1"/>
  <c r="AP29" i="1"/>
  <c r="U29" i="1"/>
  <c r="AP28" i="1"/>
  <c r="U28" i="1"/>
  <c r="AP27" i="1"/>
  <c r="AK27" i="1"/>
  <c r="U27" i="1"/>
  <c r="AP26" i="1"/>
  <c r="AK26" i="1"/>
  <c r="U26" i="1"/>
  <c r="AP25" i="1"/>
  <c r="AK25" i="1"/>
  <c r="U25" i="1"/>
  <c r="AP24" i="1"/>
  <c r="U24" i="1"/>
  <c r="U23" i="1"/>
  <c r="AP22" i="1"/>
  <c r="U22" i="1"/>
  <c r="P22" i="1"/>
  <c r="U21" i="1"/>
  <c r="P21" i="1"/>
  <c r="AQ36" i="1" l="1"/>
  <c r="X48" i="1"/>
  <c r="AH43" i="1"/>
  <c r="AH47" i="1"/>
  <c r="E49" i="1"/>
  <c r="AQ39" i="1"/>
  <c r="AH33" i="1"/>
  <c r="AC35" i="1"/>
  <c r="AC48" i="1" s="1"/>
  <c r="AH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 Fernanda</author>
  </authors>
  <commentList>
    <comment ref="AL38" authorId="0" shapeId="0" xr:uid="{00000000-0006-0000-0000-000001000000}">
      <text>
        <r>
          <rPr>
            <b/>
            <sz val="9"/>
            <color indexed="81"/>
            <rFont val="Tahoma"/>
            <family val="2"/>
          </rPr>
          <t>Este dato no está en terminos porcentuales que es la forma de evidenciar el cumplimiento o no de la meta</t>
        </r>
      </text>
    </comment>
  </commentList>
</comments>
</file>

<file path=xl/sharedStrings.xml><?xml version="1.0" encoding="utf-8"?>
<sst xmlns="http://schemas.openxmlformats.org/spreadsheetml/2006/main" count="774" uniqueCount="334">
  <si>
    <t xml:space="preserve">ALCALDÍA LOCAL DE CHAPINERO </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</si>
  <si>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</si>
  <si>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</si>
  <si>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</si>
  <si>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</si>
  <si>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</si>
  <si>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</si>
  <si>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</si>
  <si>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</si>
  <si>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</si>
  <si>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</si>
  <si>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</si>
  <si>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relacionadas con operativos del proceso de IVC y se realizan ajustes de redacción en los indicadores, se actualizan las metas transversales y se complementan las líneas base.</t>
  </si>
  <si>
    <t>23 de abril de 2020</t>
  </si>
  <si>
    <r>
      <t xml:space="preserve">Para el primer trimestre de la vigencia 2020, el plan de gestión de la alcaldía local alcanzó un nivel de desempeño del </t>
    </r>
    <r>
      <rPr>
        <b/>
        <sz val="11"/>
        <color theme="1"/>
        <rFont val="Garamond"/>
        <family val="1"/>
      </rPr>
      <t>51%.</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</si>
  <si>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</si>
  <si>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126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</si>
  <si>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29 de julio de 2020</t>
  </si>
  <si>
    <t>Para segundo trimestre de la vigencia 2020, el plan de gestión de la alcaldía local alcanzó un nivel de desempeño del 84%.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</si>
  <si>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30 de septiembre de 2020</t>
  </si>
  <si>
    <t xml:space="preserve">En atención a  las solicitudes de modificación remitidas y aprobadas por la Subsecretaría de Gestión Institucional, Subsecretaría de Gestión Local, Dirección para la Gestión Policiva y el líder del equipo Políticas Públicas y Gestión del Conocimiento se  modifican las metas:
•  Lograr el 70% de cumplimiento físico acumulado del plan de desarrollo local. 
• Girar mínimo el 40% del presupuesto de inversión directa comprometido en la vigencia 2020. 
• Girar mínimo el 45% del presupuesto comprometido constituido como obligaciones por pagar de la vigencia 2018 y anteriores (inversión). 
• Diligenciar el 100% del formulario de indicadores sobre transparencia. Dejando la programación total a cuarto trimestre.
• Terminar (archivar) 197 actuaciones administrativas activas.  
• Terminar 36 actuaciones hasta la primera instancia.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</si>
  <si>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23 de octubre de 2020</t>
  </si>
  <si>
    <r>
      <t xml:space="preserve">Para el tercer trimestre de la vigencia 2020, el plan de gestión de la alcaldía local alcanzó un nivel de desempeño del </t>
    </r>
    <r>
      <rPr>
        <b/>
        <sz val="11"/>
        <color theme="1"/>
        <rFont val="Garamond"/>
        <family val="1"/>
      </rPr>
      <t>59%</t>
    </r>
    <r>
      <rPr>
        <sz val="11"/>
        <color theme="1"/>
        <rFont val="Garamond"/>
        <family val="1"/>
      </rPr>
      <t xml:space="preserve">. </t>
    </r>
  </si>
  <si>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</si>
  <si>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59%.</t>
    </r>
  </si>
  <si>
    <t>27 de enero de 2021</t>
  </si>
  <si>
    <t>Inclusión del reporte Avance de las metas de gestión cuarto trimestre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</si>
  <si>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</si>
  <si>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</si>
  <si>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</si>
  <si>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</si>
  <si>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</si>
  <si>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</si>
  <si>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</si>
  <si>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</si>
  <si>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</si>
  <si>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</si>
  <si>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</si>
  <si>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</si>
  <si>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</si>
  <si>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</si>
  <si>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</si>
  <si>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</si>
  <si>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</si>
  <si>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</si>
  <si>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</si>
  <si>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</si>
  <si>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</si>
  <si>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</si>
  <si>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</si>
  <si>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</si>
  <si>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</si>
  <si>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</si>
  <si>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</si>
  <si>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</si>
  <si>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</si>
  <si>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</si>
  <si>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</si>
  <si>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</si>
  <si>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</si>
  <si>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</si>
  <si>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</si>
  <si>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</si>
  <si>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</si>
  <si>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</si>
  <si>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 xml:space="preserve">Incrementar en 10% el número de participantes en los encuentros ciudadanos
</t>
  </si>
  <si>
    <t xml:space="preserve">RETADORA
</t>
  </si>
  <si>
    <t>Participación ciudadana en los encuentros ciudadanos</t>
  </si>
  <si>
    <t>((No. ciudadanos participantes en los Encuentros Ciudadanos vigencia 2020 - No. ciudadanos participantes en los Encuentros Ciudadanos Vigencia 2016) /  No. ciudadanos participantes en los Encuentros Ciudadanos Vigencia 2016)*100</t>
  </si>
  <si>
    <t>SUMA</t>
  </si>
  <si>
    <t>Participantes en encuentros ciudadanos</t>
  </si>
  <si>
    <t>EFICACIA</t>
  </si>
  <si>
    <t>Reportes de participantes</t>
  </si>
  <si>
    <t>Grupo Planeación - Alcaldía Local</t>
  </si>
  <si>
    <t>Consulta en la carpeta de encuentros ciudadanos 2020 o entregables del contrato</t>
  </si>
  <si>
    <t>META NO  PROGRAMADA</t>
  </si>
  <si>
    <t>Información no reportada por la Alcaldía Local</t>
  </si>
  <si>
    <t xml:space="preserve">Incrementar en 10% el número de participantes en los en audiencia de rendición de cuentas
</t>
  </si>
  <si>
    <t xml:space="preserve">RETADORA
</t>
  </si>
  <si>
    <t>Participación de los Ciudadanos en la Audiencia de Rendición de Cuentas</t>
  </si>
  <si>
    <t>((No. ciudadanos participantes en la audiencia de Rendición de Cuentas vigencia 2020 - No. ciudadanos participantes en la audiencia de Rendición de Cuentas Vigencia 2019) /  No. ciudadanos participantes en la audiencia de Rendición de Cuentas Vigencia 2019)*100</t>
  </si>
  <si>
    <t>Participantes en audiencia de rendición de cuentas</t>
  </si>
  <si>
    <t>Consulta en la carpeta de rendición de cuentas 2020 o entregables del contrato</t>
  </si>
  <si>
    <t>se logró un incremento superior al esperado en el número de personas que participaron 393  de la Audiencia de Rendición de Cuentas de la vigencia 2019</t>
  </si>
  <si>
    <t>Página de Facebook Alcaldía Local de Chapinero, video de transmisión en vivo, suma de interacciones realizadas</t>
  </si>
  <si>
    <t>Se logró un incremento superior al esperado en el número de personas que participaron 393  de la Audiencia de Rendición de Cuentas de la vigencia 2019</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</si>
  <si>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</si>
  <si>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</si>
  <si>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</si>
  <si>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</si>
  <si>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</si>
  <si>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</si>
  <si>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</si>
  <si>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</si>
  <si>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</si>
  <si>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</si>
  <si>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 xml:space="preserve">Reporte Subsecretaria de Gestion Local </t>
  </si>
  <si>
    <t xml:space="preserve">Plan acción Presupuestos participativos
Según el reporte remitido por la Subsecretaría de Gestión Local con número de radicado 2020200028634, la Alcaldía Local Participó en el 100% de las actividades convocadas así:
1.Contratación de la Plataforma de votación para priorización de conceptos de líneas de gasto.
2. Capacitación y divulgación sobre acceso y reglas de la plataforma, y la utilización del instrumento de votación.
3. Consolidación de la votación para la priorización de conceptos de gasto y líneas de inversión (soportes con actas). Primera fase de presupuesto participativo.
4.Inclusión del contenido del Acta de Acuerdo Participativo, en la parte programática del plan de desarrollo local aprobado.
</t>
  </si>
  <si>
    <t>Reporte Subsecretaria de Gestión Local</t>
  </si>
  <si>
    <t>Se construyó y ejecutó un Plan de trabajo que permitió dar cumplimiento a las consideraciones normativas vigentes respecto del proceso de Encuentros Ciudadanos y Presupuestos Participativos Fase I y Fase II. Los resultados superaron las expectativas permitiendo incrementar los niveles de participación en Encuentros Ciudadanos en más de 250%. En relación con Presupuestos Participativos Fases I y II, se desarrollaron todas las actividades previstas logrando una importante línea de base que permitió constituir las actas de acuerdo participativo respectivas.</t>
  </si>
  <si>
    <t>Informe de Encuentros Ciudadanos y Presupuestos Participativos Fases I y II. Actas de Acuerdo Participativo Chapinero.</t>
  </si>
  <si>
    <t>Se desarrolla un Plan Estratégico de Trabajo en materia de Planeación Participativa que incluyeron los Encuentros Ciudadanos y las actividades de Presupuestos Participativos Fases I y II. Se logra evidenciar un importante incremento en la participación ciudadana en los prpcesos de planeación local.
Se ejecuta de manera óptima el plan estratégico de planeación participativa contruido, permitiendo obtener resultados satisfactorios.</t>
  </si>
  <si>
    <t>Lograr el 70%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</si>
  <si>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</si>
  <si>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</si>
  <si>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</si>
  <si>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</si>
  <si>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</si>
  <si>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Se superaron algunas metas con mas de 100% sin embargo por la emergencia sanitaria algunos contratos tuvieron que ser suspendidos y se retrasaron en su ejecución, afectando el porcentaje del trimestre y por ende del año</t>
  </si>
  <si>
    <t>Reporte musi a Secretaria de planeación con sus respectivos soportes</t>
  </si>
  <si>
    <t xml:space="preserve">Gestión Corporativa Institucional </t>
  </si>
  <si>
    <t>Comprometer mínimo el 20% a 30 de junio y el 92% a 31 de diciembre de 2020 del presupuesto de inversión directa disponible a la vigencia para el FDL</t>
  </si>
  <si>
    <t>GESTIÓN</t>
  </si>
  <si>
    <t>Porcentaje de compromiso del presupuesto de inversión directa de la vigencia 2020</t>
  </si>
  <si>
    <t>(Valor de RP de inversión directa de la vigencia  / Valor total del presupuesto de inversión directa de la Vigencia)*100</t>
  </si>
  <si>
    <t>18,68% a 30 jun 
91,94% a 31 dic</t>
  </si>
  <si>
    <t>compromisos 2020</t>
  </si>
  <si>
    <t>Reporte PREDIS</t>
  </si>
  <si>
    <t>FDL - Alcaldía Local</t>
  </si>
  <si>
    <t>Informe PREDIS marzo 2020</t>
  </si>
  <si>
    <t>27.78%</t>
  </si>
  <si>
    <t>La Alcaldía Local comprometió a 30 de junio el 27,78 del presupuesto de inversión representado en 4,454,245,003.00</t>
  </si>
  <si>
    <t>2020. Ejecución de Ingresos JUNIO 30  NO APORTA,      2020. EJECUCIÓN PRESUPUESTAL DE GASTOS A  JUNIO  30 SIN FIRMA,</t>
  </si>
  <si>
    <t>A diciembre tenemos una ejecucion de inversión directa 18.331.060.685</t>
  </si>
  <si>
    <t>Informe de ejecución presupuestal BOGDATA  a 31 de diciembre.</t>
  </si>
  <si>
    <t>Girar mínimo el 40%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</si>
  <si>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</si>
  <si>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</si>
  <si>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</si>
  <si>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A diciembre se registra un valor de giros por $8,544,431,787</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</si>
  <si>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</si>
  <si>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</si>
  <si>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</si>
  <si>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</si>
  <si>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A diciembre  se registra un valor de giros vigencias 2019 y anteriores de  $13.688.756.012</t>
  </si>
  <si>
    <t>Girar mínimo el 45%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</si>
  <si>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</si>
  <si>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</si>
  <si>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</si>
  <si>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A diciembre se registro un valor de giros vigencia 2018 de $5.672.968.239</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</si>
  <si>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</si>
  <si>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</si>
  <si>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</si>
  <si>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</si>
  <si>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La Alcaldía Local ejecutó el 100% de las actividades establecidas para el trimestre en materia de SIPSE local, entre las cuales se encuentra -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 ,</t>
  </si>
  <si>
    <t xml:space="preserve">Reporte cumplimiento plan de acción SIPSE Local remitido por la Dirección para la Gestión del Desarrollo Local.
</t>
  </si>
  <si>
    <t xml:space="preserve">La Alcaldía Local participó en 6 de las 8 actividades programadas por la Dirección para la Gestión del Desarrollo Local Así:
1,1.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</si>
  <si>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Reporte Plan de Acción SIPSE Localidad Chapinero - Dirección para la Gestión del Desarrollo Local</t>
  </si>
  <si>
    <t>A diciembre se mantiene el mismo porcentaje de avance.</t>
  </si>
  <si>
    <t>Reporte Plan de Acción SIPSE presentado</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</si>
  <si>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</si>
  <si>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</si>
  <si>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</si>
  <si>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</si>
  <si>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META  REPROGRAMADA</t>
  </si>
  <si>
    <t>Se ejecutó el 100% del plan de sostenibilidad contable, formulado para el primer trimestre de la vigencia 2020 para la Alcaldía Local de Chapinero,</t>
  </si>
  <si>
    <t>Plan de Sostenibilidad Contable de Chapinero</t>
  </si>
  <si>
    <t>La Alcaldía Local envió la información correspondiente a 24 actividades en el periodo de corte.
Cabe resaltar que la información reportada por la Alcaldía es validada por parte de cada alcaldía y son ellos los responsables del cumplimiento en logros y objetivos de los compromisos adquiridos en su Plan de Sostenibilidad Contable</t>
  </si>
  <si>
    <t>Reporte Subsecretaría de Gestión Institucional</t>
  </si>
  <si>
    <t>Se envia la información correspondiente a 24 actividades en el periodo de corte.
Información validada por parte de la Alcaldía como responsable en el logro de los compromisos adquiridos en dicho plan.</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</si>
  <si>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</si>
  <si>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</si>
  <si>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</si>
  <si>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</si>
  <si>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</si>
  <si>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</si>
  <si>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De acuerdo al informe reportado por Nivel Central se evidencia un cumplimiento del 100%  en el diligenciamiento de 26 preguntas del formulario de indicadores sobre transparencia</t>
  </si>
  <si>
    <t>https://outlook.office.com/mail/inbox/id/AAQkADEwZTI5M2IwLWFjYWMtNDYwMC05MGY3LTY3NTM1MmQxOWMwZAAQAO6c24T7y5FFk4mZKDQwKeo%3D</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</si>
  <si>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</si>
  <si>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</si>
  <si>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</si>
  <si>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</si>
  <si>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</si>
  <si>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</si>
  <si>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</si>
  <si>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Durante el primer trimestre de la vigencia 2020 la Alcaldía Local dio respuesta a 10 Requerimientos ciudadanos  del año 2019 los cuales representan un nivel de avance 7 %.</t>
  </si>
  <si>
    <t>REPORTE SAC APLICATIVO  CRONOS.</t>
  </si>
  <si>
    <t>La Alcaldía Local de acuerdo con el reporte remitido ha dado respuesta a 76 requerimientos ciudadanos de los 71 programados para el trimestre, lo que representa un nivel de avance del 100% en el trimestre.</t>
  </si>
  <si>
    <t>Reporte SAC</t>
  </si>
  <si>
    <t>La Alcaldía Local de acuerdo con el reporte remitido dio  respuesta a  218  requerimientos ciudadanos de los 107  programados para el trimestre, lo que representa un nivel de avance del 100% en el trimestre.</t>
  </si>
  <si>
    <t>La Alcaldía Local de acuerdo con el reporte remitido por nivel central, obtuvo un nivel de cumplimiento del 95%.</t>
  </si>
  <si>
    <t>Fortalecer la capacidad institucional y para el ejercicio de la función policiva por parte de las autoridades locales a cargo de la Secretaría Distrital de Gobierno</t>
  </si>
  <si>
    <t>Inspección Vigilancia y Control</t>
  </si>
  <si>
    <t xml:space="preserve">Realizar 173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</si>
  <si>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</si>
  <si>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</si>
  <si>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</si>
  <si>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</si>
  <si>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</si>
  <si>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Las acciones de control y operativos en actividad económica, se han visto reducidas debido a los cierres de la mayoría de establecimientos comerciales. Sin embargo, la reapertura gradual de la economía irá permitiendo la intensificación progresiva y programada de operativos y acciones de control, por lo que aún es cumplible la meta anual definida.</t>
  </si>
  <si>
    <t>Las evidencias están en las carpetas físicas y digitalizadas que se llevan para registro, así mismo se llevan cargadas mes a mes en link de la Dirección para la Gestión Policiva.</t>
  </si>
  <si>
    <t>La Alcaldía Local realizó 23 operativos en acciones de control y operativos en actividad económica, se han visto reducidas debido a los cierres de la mayoría de establecimientos comerciales, así como las cuarentenas estrictas que en dos ocasiones tuvo en este trimetre la localidad. Sin embargo, la reapertura gradual de la economía irá permitiendo la intensificación progresiva y programada de operativos y acciones de control, por lo que aún es cumplible la meta anual definida.</t>
  </si>
  <si>
    <t>Resultado de la priorización de actividades de IVC en actividad económica durante este trimestre y especialmente en el mes de diciembre se pudo intensificar las acciones de IVC para acercar la meta a la proyección anual.</t>
  </si>
  <si>
    <t>Actas correspondientes a cada una de las acciones de control en materia de IVC.</t>
  </si>
  <si>
    <t>Realizar 22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</si>
  <si>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</si>
  <si>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</si>
  <si>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La meta trimestral en materia de Espacio Público se ha visto favorecida por las continuas acciones que los requerimientos ciudadanos han llevado a programar.</t>
  </si>
  <si>
    <t>La Alcaldía Local realizó 22 activas de control  en materia de Espacio Público se ha visto favorecida por las continuas acciones que los requerimientos ciudadanos han llevado a programar.</t>
  </si>
  <si>
    <t>Debido a la intensificación de las quejas ciudadanas este indicador se vio favorecido por la programación de IVC por parte de la alcaldía local en aras de responder los requerimientos ciudadanos.</t>
  </si>
  <si>
    <r>
      <t>Realizar</t>
    </r>
    <r>
      <rPr>
        <sz val="12"/>
        <color rgb="FFFF0000"/>
        <rFont val="Garamond"/>
        <family val="1"/>
      </rPr>
      <t xml:space="preserve"> </t>
    </r>
    <r>
      <rPr>
        <sz val="12"/>
        <rFont val="Garamond"/>
        <family val="1"/>
      </rPr>
      <t>326  acciones de control u operativos en materia de obras y urbanismo</t>
    </r>
  </si>
  <si>
    <t>Acciones de control  en materia de obras y urbanismo</t>
  </si>
  <si>
    <t>No acciones realizadas de control  en materia de obras y urbanismo</t>
  </si>
  <si>
    <t xml:space="preserve">Pese a que el control urbanístico viene creciendo progresivamente debido a la reapertura económica progresiva, la meta del trimestre se vio afectada por la suspensión en la ejecución de obras públicas y privadas. La meta, no obstante, aún es cumplible si los controles de aislamiento no se vuelven a rigurizar. </t>
  </si>
  <si>
    <t>La Alcaldía Local no reportó evidencias de acciones realizadas en materia de obras y urbanismo.</t>
  </si>
  <si>
    <t>La Alcaldía Local no reportó evidencias</t>
  </si>
  <si>
    <t>Se aumentó el volumen de acciones para este trimestre, sin embargo, se venía haciendo un registro de la información no exacto que amerito revisión nuevamente para consolidar datos y evidencias de soporte.</t>
  </si>
  <si>
    <t>Se aumentó el volumen de acciones para el ultimo trimestre, sin embargo, se venía haciendo un registro de la información no exacto que amerito revisión nuevamente para consolidar datos y evidencias de soporte.</t>
  </si>
  <si>
    <t xml:space="preserve">Realizar 20 acciones de control u operativos para dar cumplimiento a los fallos de cerros orientales  </t>
  </si>
  <si>
    <t>Acciones de control para el cumplimiento de fallos judiciales - cerros de oriente</t>
  </si>
  <si>
    <t>No acciones de control para dar cumplimiento de fallos judiciales - cerros de oriente - rio Bogotá</t>
  </si>
  <si>
    <t>Se realizan 3 acciones de control u operativos para dar cumplimiento a los fallos de cerros orientales, en el predio situado en KR 2 ESTE 84C 55 Edificio Mirador RAD 20205210020492 por Cerramiento en Espacio Público</t>
  </si>
  <si>
    <t>Orfeo emitida con Rad 20205230038541</t>
  </si>
  <si>
    <t>La meta trimestral en el tema de Cerros Orientales se ha visto favorecida en este período, debido a las acciones de control que según cronograma articulado con nivel central se vienen ejecutando en los distintos polígonos con incidencia en Cerros Orientales.</t>
  </si>
  <si>
    <t>La Alcaldía Local no reportó evidencias de acciones realizadas en materia de cerros orientales.</t>
  </si>
  <si>
    <t>Se aumento el volumen de acciones para este trimestre en cumplimiento de los operativos programados de IVC en Cerros con acompañamiento de la DGP, así como por iniciativa de la Alcaldía local para responder a requerimientos de otras entidades y de la comunidad.</t>
  </si>
  <si>
    <t>Se aumento el volumen de acciones en cumplimiento de los operativos programados de IVC en Cerros con acompañamiento de la DGP, así como por iniciativa de la Alcaldía local para responder a requerimientos de otras entidades y de la comunidad.</t>
  </si>
  <si>
    <t>Impulsar procesalmente (avocar, rechazar, enviar al competente), el 40%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</si>
  <si>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</si>
  <si>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</si>
  <si>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</si>
  <si>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</si>
  <si>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La Alcaldía Local impulso procesalmente a 4,017 expedientes allegados a 31 de diciembre de 2019</t>
  </si>
  <si>
    <t>Reporte Dirección para la Gestión Policiva</t>
  </si>
  <si>
    <t>La Alcaldía Local ha realizado 4,292  impulsos en el trimestre, quedando por debajo de la meta programada, lo cual obedeció entre otros factores a los traslados de inspectores tanto externos como internos así como a la adquisición del status de pensionada de otra inspectora que demoró la programación de audiencias.</t>
  </si>
  <si>
    <t>De acuerdo al reporte emitido por la Dirección de Gestió Policiva, la Alcaldía Local alcanzó un 48% de cumplimiento en el cuarto trimestre 2020.</t>
  </si>
  <si>
    <t>Informe Dirección de Gestión Policiva</t>
  </si>
  <si>
    <t>De acuerdo al reporte emitido por la Dirección de Gestió Policiva, la Alcaldía Local alcanzó un 48% de cumplimiento en el cuarto trimestre 2020, por lo que el resultado de la medición alcanza el 100% de cumplimiento.</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</si>
  <si>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</si>
  <si>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</si>
  <si>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</si>
  <si>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</si>
  <si>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La Alcaldía Local falló de fondo el 1,53 % de los expedientes de policía a cargo de las inspecciones de policía con corte a 1-12-2019 programados para el trimestre.</t>
  </si>
  <si>
    <t>INFORME DGP</t>
  </si>
  <si>
    <t>La Alcaldía Local falló de fondo en el trimestre 1 expedientes  de los 1.326 programados.</t>
  </si>
  <si>
    <t>La Alcaldía Local no falló de fondo en el trimestre ningún expediente  de los 1326 programados.</t>
  </si>
  <si>
    <t>Las inspecciones de la localidad reportan como fallos en el trimestre un total de 3373 fallos, distribuidos asi: 2A: 839; 2B: 1.228; 2C: 547; 2D: 759.</t>
  </si>
  <si>
    <t>La Alcaldía Local logró  el 100% de cumplimiento al alcanzar un acumulado de 2047 fallos de fondo</t>
  </si>
  <si>
    <t>Terminar (archivar) 197  actuaciones administrativas activas</t>
  </si>
  <si>
    <t>Actuaciones administrativas terminadas</t>
  </si>
  <si>
    <t>No actuaciones administrativas terminadas durante el trimestre</t>
  </si>
  <si>
    <t>La Alcaldía Local  termino en el trimestre 49  actuaciones administrativas</t>
  </si>
  <si>
    <t>Reporte de la DGP</t>
  </si>
  <si>
    <t>La Alcaldía Local  terminó 54  actuaciónes administrativa durante el trimestre de 61 proyectadas,</t>
  </si>
  <si>
    <t xml:space="preserve">La Alcaldía Local terminó en el trimestre 1 actuación administrativa activa.
</t>
  </si>
  <si>
    <t>El equipo de descongestión la alcaldía local avanzó en la meta durante el trimestre para el cumplimiento de la meta anual de gestión programada.</t>
  </si>
  <si>
    <t>El equipo de descongestión la alcaldía local avanzó en la meta durante el último trimestre para el cumplimiento de la meta anual de gestión programada.</t>
  </si>
  <si>
    <t>Terminar 36  actuaciones hasta la primera instancia</t>
  </si>
  <si>
    <t>Actuaciones administrativas terminadas hasta la primera instancia</t>
  </si>
  <si>
    <t>No de actuaciones administrativas terminadas  hasta la primera instancia</t>
  </si>
  <si>
    <t>La Alcaldía Local Terminó en el trimestre 78 actuaciones administrativas en primera instancia.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</si>
  <si>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</si>
  <si>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</si>
  <si>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</si>
  <si>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</si>
  <si>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</si>
  <si>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</si>
  <si>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</si>
  <si>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</si>
  <si>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</si>
  <si>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</si>
  <si>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</si>
  <si>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</si>
  <si>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</si>
  <si>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</si>
  <si>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Total personas 149, funcionarios 34, contratistas 115
Reporte consumo de papel hasta noviembre
Política ambiental 
Socialización política ambiental 09-12-20: participación 53 personas, porcentaje de participación 35%
Actividades ambientales: 69 personas, participación 46%
1. Socialización programas ambientales 09-12-20: 53 personas
2. Socialización avifauna 21-12-20: 16 personas
Actividades movilidad sostenible:
1.Socialización PIMS 22-09-20, participación de personas 20, porcentaje de participación: 13,4
2.Marcación de bicicletas: se evidencian dos jornadas de marcación de bicicletas, no obstente, no se puede evidenciar el número de personas de la AL que participan, por lo cual, para este criterio de movilidad se otorga un puntaje de 5.
SE OTORGAN 8 PUNTOS POR INSPECCIÓN AMBIENTAL A SEDE SEGUNDO SEMESTRE 2020</t>
  </si>
  <si>
    <t>Reporte criterios ambientales generado por la Oficina Asesora de Planeación</t>
  </si>
  <si>
    <t>La Alcaldía cumple con la meta anual programada</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</si>
  <si>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</si>
  <si>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</si>
  <si>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</si>
  <si>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</si>
  <si>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</si>
  <si>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</si>
  <si>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</si>
  <si>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La Alcaldía Local no fue convocada  por la Direccion Administrativa,</t>
  </si>
  <si>
    <t>Reporte Dirección Administrativa</t>
  </si>
  <si>
    <t xml:space="preserve">La Alcaldía Local participó en 1 de las 4 actividades convocadas por la Dirección Administrativa así:
-Capacitación SIC  Fecha: 28/09/2020
</t>
  </si>
  <si>
    <t>De las 3 actividades convocadas por la Dirección Administrativa, la Alcaldía Local no asistió a ninguna.</t>
  </si>
  <si>
    <t>La Alcaldía no cumplió con la meta anual programada</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</si>
  <si>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</si>
  <si>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</si>
  <si>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</si>
  <si>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</si>
  <si>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</si>
  <si>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</si>
  <si>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 xml:space="preserve"> 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t>
  </si>
  <si>
    <t>Archivo de gestión de la oficina asesora de planeación</t>
  </si>
  <si>
    <t>Un documento de caracterización de grupos de valor elaborado</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</si>
  <si>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</si>
  <si>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</si>
  <si>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</si>
  <si>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</si>
  <si>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</si>
  <si>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</si>
  <si>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La Alcaldía Local reportó la buena práctica "Equipo Interinstitucional para la Participación efectiva e incidente en el proceso de Encuentros Ciudadanos y Presupuestos Participativos de la Localidad de Chapinero" cuyo objetivo consiste en Generar procesos de articulación y coordinación a partir del acompañamiento técnico, metodológico y logístico en las labores previas a los Encuentros Ciudadanos y Presupuestos Participativos, para la adecuada ejecución de estrategias desarrolladas (virtual/diferencial) y las diferentes acciones encaminadas a desarrollar y ejecutar mecanismos de participación efectiva e incidente en el territorio, garantizando también de alguna manera el seguimiento y/o control a las acciones realizadas, las cuales respondieron al efecto sinérgico derivado del trabajo en red llevado a cabo por cada integrante del equipo de trabajo.</t>
  </si>
  <si>
    <t>Reporte equipo Análisis y Políticas OAP</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</si>
  <si>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</si>
  <si>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</si>
  <si>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</si>
  <si>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</si>
  <si>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</si>
  <si>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</si>
  <si>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13 % las acciones correctivas documentadas y vigentes en el trimestre reportadas en el MIMEC</t>
  </si>
  <si>
    <t>APLICATIVO MIMEC</t>
  </si>
  <si>
    <t>La Alcaldía Local de los cuatro (4) planes abiertos tiene la totalidad de acciones veintitres (23) abiertas vencidas a 30 de junio de 2020.</t>
  </si>
  <si>
    <t>Reporte MIMEC y SIG Oficina Asesora de Planeación</t>
  </si>
  <si>
    <t>La Alcaldía Local tiene (27) la totalidad de  acciones  abiertas  vencidas en el trimestre.</t>
  </si>
  <si>
    <t>Reporte Oficina Asesora de Planeación</t>
  </si>
  <si>
    <t>La Alcaldía Local actualmente tiene cinco (5) planes abiertos, con diecinueve (19) acciones abiertas, de las cuales  ninguna está vencida, a corte IV trimestre 2020</t>
  </si>
  <si>
    <t>Reporte Oficina Asesora de Planeación basado en información de 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</si>
  <si>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</si>
  <si>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</si>
  <si>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</si>
  <si>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</si>
  <si>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</si>
  <si>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</si>
  <si>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</si>
  <si>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107 lo que representa un nivel de cumplimiento trimestral del 93%.</t>
  </si>
  <si>
    <t>Reporte Oficina Asesora de Comunicaciones Ley 1712 de 2014.</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</si>
  <si>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109 lo que representa un nivel de cumplimiento trimestral del 95%</t>
  </si>
  <si>
    <t>Reporte Oficina Asesora de Comunicaciones</t>
  </si>
  <si>
    <t>De los 115 criterios evaluados en la actualización de la página web de conformidad con lo definido en la Ley 1712 de 2014 "Por medio de la cual se crea la Ley de Transparencia y del Derecho de Acceso a la Información Pública Nacional y se dictan otras disposiciones" y de acuerdo al memorando con radicado No. 20211400005233, la alcaldía cumple con 108 lo que representa un nivel de  cumplimiento trimestral del 94%.</t>
  </si>
  <si>
    <t>Reporte nivel central
Memorando con radicado No. 20211400005233</t>
  </si>
  <si>
    <t>Subtotal metas transversales</t>
  </si>
  <si>
    <t>CUMPLIMIENTO  TRIMESTRE I</t>
  </si>
  <si>
    <t>CUMPLIMIENTO  TRIMESTRE II</t>
  </si>
  <si>
    <t>CUMPLIMIENTO  TRIMESTRE III</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</si>
  <si>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</si>
  <si>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</si>
  <si>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</si>
  <si>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</si>
  <si>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</si>
  <si>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Hernando José Quintero Maya
Alcalde Local de Chapinero
</t>
    </r>
    <r>
      <rPr>
        <b/>
        <sz val="16"/>
        <color theme="1"/>
        <rFont val="Garamond"/>
        <family val="1"/>
      </rPr>
      <t>Aprobado mediante caso HOLA N°</t>
    </r>
    <r>
      <rPr>
        <sz val="16"/>
        <color theme="1"/>
        <rFont val="Garamond"/>
        <family val="1"/>
      </rPr>
      <t xml:space="preserve"> </t>
    </r>
    <r>
      <rPr>
        <b/>
        <sz val="16"/>
        <color theme="1"/>
        <rFont val="Garamond"/>
        <family val="1"/>
      </rPr>
      <t>90757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</si>
</sst>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_-;\-* #,##0.0_-;_-* &quot;-&quot;_-;_-@_-"/>
    <numFmt numFmtId="166" formatCode="[$-240A]General"/>
    <numFmt numFmtId="167" formatCode="[$-240A]0%"/>
  </numFmts>
  <fonts count="29">
    <font>
      <sz val="11"/>
      <color theme="1"/>
      <name val="Calibri"/>
      <family val="2"/>
      <scheme val="minor"/>
    </font>
    <font>
      <sz val="11"/>
      <color theme="1"/>
      <name val="Calibri"/>
      <family val="2"/>
      <scheme val="minor"/>
    </font>
    <font>
      <b/>
      <sz val="11"/>
      <color theme="1"/>
      <name val="Garamond"/>
      <family val="1"/>
    </font>
    <font>
      <sz val="11"/>
      <color theme="1"/>
      <name val="Garamond"/>
      <family val="1"/>
    </font>
    <font>
      <b/>
      <sz val="10"/>
      <color theme="1"/>
      <name val="Garamond"/>
      <family val="1"/>
    </font>
    <font>
      <b/>
      <sz val="10"/>
      <name val="Garamond"/>
      <family val="1"/>
    </font>
    <font>
      <sz val="12"/>
      <color theme="1"/>
      <name val="Garamond"/>
      <family val="1"/>
    </font>
    <font>
      <sz val="11"/>
      <name val="Garamond"/>
      <family val="1"/>
    </font>
    <font>
      <sz val="12"/>
      <name val="Garamond"/>
      <family val="1"/>
    </font>
    <font>
      <sz val="11"/>
      <color rgb="FF000000"/>
      <name val="Garamond"/>
      <family val="1"/>
    </font>
    <font>
      <sz val="12"/>
      <color rgb="FF000000"/>
      <name val="Garamond"/>
      <family val="1"/>
    </font>
    <font>
      <b/>
      <sz val="12"/>
      <color theme="1"/>
      <name val="Garamond"/>
      <family val="1"/>
    </font>
    <font>
      <sz val="11"/>
      <color rgb="FF0070C0"/>
      <name val="Garamond"/>
      <family val="1"/>
    </font>
    <font>
      <sz val="12"/>
      <color rgb="FF0070C0"/>
      <name val="Garamond"/>
      <family val="1"/>
    </font>
    <font>
      <b/>
      <sz val="11"/>
      <color rgb="FF0070C0"/>
      <name val="Garamond"/>
      <family val="1"/>
    </font>
    <font>
      <sz val="10"/>
      <color rgb="FF0070C0"/>
      <name val="Garamond"/>
      <family val="1"/>
    </font>
    <font>
      <b/>
      <sz val="12"/>
      <color indexed="30"/>
      <name val="Garamond"/>
      <family val="1"/>
    </font>
    <font>
      <sz val="12"/>
      <color indexed="30"/>
      <name val="Garamond"/>
      <family val="1"/>
    </font>
    <font>
      <b/>
      <sz val="12"/>
      <color rgb="FF0070C0"/>
      <name val="Garamond"/>
      <family val="1"/>
    </font>
    <font>
      <b/>
      <sz val="14"/>
      <color theme="1"/>
      <name val="Garamond"/>
      <family val="1"/>
    </font>
    <font>
      <b/>
      <sz val="16"/>
      <color theme="1"/>
      <name val="Garamond"/>
      <family val="1"/>
    </font>
    <font>
      <b/>
      <sz val="20"/>
      <color theme="1"/>
      <name val="Garamond"/>
      <family val="1"/>
    </font>
    <font>
      <sz val="16"/>
      <color theme="1"/>
      <name val="Garamond"/>
      <family val="1"/>
    </font>
    <font>
      <sz val="11"/>
      <color rgb="FF000000"/>
      <name val="Calibri"/>
      <family val="2"/>
    </font>
    <font>
      <b/>
      <sz val="9"/>
      <color indexed="81"/>
      <name val="Tahoma"/>
      <family val="2"/>
    </font>
    <font>
      <b/>
      <sz val="11"/>
      <color rgb="FF000000"/>
      <name val="Garamond"/>
      <family val="1"/>
    </font>
    <font>
      <sz val="12"/>
      <color rgb="FFFF0000"/>
      <name val="Garamond"/>
      <family val="1"/>
    </font>
    <font>
      <u/>
      <sz val="6.6"/>
      <color theme="10"/>
      <name val="Calibri"/>
      <family val="2"/>
    </font>
    <font>
      <u/>
      <sz val="11"/>
      <color theme="10"/>
      <name val="Garamond"/>
      <family val="1"/>
    </font>
  </fonts>
  <fills count="1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FFFFFF"/>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6" fontId="23" fillId="0" borderId="0"/>
    <xf numFmtId="167" fontId="23" fillId="0" borderId="0"/>
    <xf numFmtId="0" fontId="27" fillId="0" borderId="0" applyNumberFormat="0" applyFill="0" applyBorder="0" applyAlignment="0" applyProtection="0">
      <alignment vertical="top"/>
      <protection locked="0"/>
    </xf>
  </cellStyleXfs>
  <cellXfs count="460">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righ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8" borderId="1"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4" xfId="0" applyFont="1" applyBorder="1" applyAlignment="1">
      <alignment vertical="center" wrapText="1"/>
    </xf>
    <xf numFmtId="0" fontId="3" fillId="8" borderId="4" xfId="0" applyFont="1" applyFill="1" applyBorder="1" applyAlignment="1">
      <alignment horizontal="center" vertical="center"/>
    </xf>
    <xf numFmtId="0" fontId="6" fillId="0" borderId="5"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3" fillId="2" borderId="1" xfId="0" applyFont="1" applyFill="1" applyBorder="1" applyAlignment="1">
      <alignment horizontal="center" vertical="center"/>
    </xf>
    <xf numFmtId="0" fontId="3" fillId="8" borderId="1" xfId="0" applyFont="1" applyFill="1" applyBorder="1" applyAlignment="1">
      <alignment vertical="center" wrapText="1"/>
    </xf>
    <xf numFmtId="0" fontId="3" fillId="0" borderId="19" xfId="0" applyFont="1" applyBorder="1" applyAlignment="1">
      <alignment vertical="center"/>
    </xf>
    <xf numFmtId="9" fontId="3" fillId="0" borderId="1" xfId="2"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justify" vertical="center" wrapText="1"/>
    </xf>
    <xf numFmtId="0" fontId="6" fillId="8" borderId="5" xfId="0" applyFont="1" applyFill="1" applyBorder="1" applyAlignment="1">
      <alignment vertical="center" wrapText="1"/>
    </xf>
    <xf numFmtId="0" fontId="8" fillId="8" borderId="4" xfId="0" applyFont="1" applyFill="1" applyBorder="1" applyAlignment="1">
      <alignment horizontal="justify" vertical="center" wrapText="1"/>
    </xf>
    <xf numFmtId="0" fontId="6" fillId="8" borderId="1" xfId="0" applyFont="1" applyFill="1" applyBorder="1" applyAlignment="1">
      <alignment horizontal="center" vertical="center" wrapText="1"/>
    </xf>
    <xf numFmtId="0" fontId="6" fillId="8" borderId="1" xfId="0" applyFont="1" applyFill="1" applyBorder="1" applyAlignment="1">
      <alignment vertical="center" wrapText="1"/>
    </xf>
    <xf numFmtId="9" fontId="3" fillId="8" borderId="1" xfId="0" applyNumberFormat="1" applyFont="1" applyFill="1" applyBorder="1" applyAlignment="1">
      <alignment horizontal="center" vertical="center"/>
    </xf>
    <xf numFmtId="9" fontId="3" fillId="8" borderId="5" xfId="0" applyNumberFormat="1" applyFont="1" applyFill="1" applyBorder="1" applyAlignment="1">
      <alignment horizontal="center" vertical="center"/>
    </xf>
    <xf numFmtId="0" fontId="3" fillId="8" borderId="4" xfId="0" applyFont="1" applyFill="1" applyBorder="1" applyAlignment="1">
      <alignment vertical="center"/>
    </xf>
    <xf numFmtId="0" fontId="3" fillId="8" borderId="5" xfId="0" applyFont="1" applyFill="1" applyBorder="1" applyAlignment="1">
      <alignment vertical="center" wrapText="1"/>
    </xf>
    <xf numFmtId="0" fontId="3" fillId="8" borderId="19" xfId="0" applyFont="1" applyFill="1" applyBorder="1" applyAlignment="1">
      <alignment vertical="center"/>
    </xf>
    <xf numFmtId="9" fontId="3" fillId="8" borderId="4" xfId="2"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1" xfId="0" applyFont="1" applyFill="1" applyBorder="1" applyAlignment="1" applyProtection="1">
      <alignment horizontal="center" vertical="center" wrapText="1"/>
      <protection locked="0"/>
    </xf>
    <xf numFmtId="9" fontId="2" fillId="8" borderId="1" xfId="0"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horizontal="justify" vertical="center" wrapText="1"/>
      <protection locked="0"/>
    </xf>
    <xf numFmtId="0" fontId="3" fillId="8"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vertical="center" wrapText="1"/>
      <protection locked="0"/>
    </xf>
    <xf numFmtId="0" fontId="3" fillId="8" borderId="5" xfId="0" applyFont="1" applyFill="1" applyBorder="1" applyAlignment="1" applyProtection="1">
      <alignment vertical="center" wrapText="1"/>
      <protection locked="0"/>
    </xf>
    <xf numFmtId="0" fontId="3" fillId="8" borderId="4" xfId="0" applyFont="1" applyFill="1" applyBorder="1" applyAlignment="1">
      <alignment vertical="center" wrapText="1"/>
    </xf>
    <xf numFmtId="0" fontId="3" fillId="8" borderId="0" xfId="0" applyFont="1" applyFill="1" applyAlignment="1">
      <alignment vertical="center" wrapText="1"/>
    </xf>
    <xf numFmtId="0" fontId="3" fillId="8" borderId="0" xfId="0" applyFont="1" applyFill="1" applyAlignment="1">
      <alignment vertical="center"/>
    </xf>
    <xf numFmtId="0" fontId="3" fillId="0" borderId="5" xfId="0" applyFont="1" applyBorder="1" applyAlignment="1">
      <alignment vertical="center" wrapText="1"/>
    </xf>
    <xf numFmtId="0" fontId="6" fillId="0" borderId="4" xfId="0" applyFont="1" applyBorder="1" applyAlignment="1">
      <alignment vertical="center" wrapText="1"/>
    </xf>
    <xf numFmtId="0" fontId="3" fillId="2" borderId="1" xfId="0" applyFont="1" applyFill="1" applyBorder="1" applyAlignment="1">
      <alignment horizontal="center" vertical="center" wrapText="1"/>
    </xf>
    <xf numFmtId="9" fontId="3" fillId="0" borderId="1" xfId="0" applyNumberFormat="1" applyFont="1" applyFill="1" applyBorder="1" applyAlignment="1">
      <alignment vertical="center"/>
    </xf>
    <xf numFmtId="9" fontId="3" fillId="0" borderId="1" xfId="0" applyNumberFormat="1" applyFont="1" applyFill="1" applyBorder="1" applyAlignment="1">
      <alignment horizontal="center" vertical="center"/>
    </xf>
    <xf numFmtId="9" fontId="3" fillId="0" borderId="5" xfId="0" applyNumberFormat="1" applyFont="1" applyFill="1" applyBorder="1" applyAlignment="1">
      <alignment horizontal="center" vertical="center"/>
    </xf>
    <xf numFmtId="9" fontId="3" fillId="0" borderId="4" xfId="2" applyFont="1" applyBorder="1" applyAlignment="1">
      <alignment horizontal="center" vertical="center" wrapText="1"/>
    </xf>
    <xf numFmtId="10" fontId="3" fillId="2" borderId="1" xfId="0" applyNumberFormat="1" applyFont="1" applyFill="1" applyBorder="1" applyAlignment="1">
      <alignment horizontal="center" vertical="center"/>
    </xf>
    <xf numFmtId="0" fontId="8" fillId="0" borderId="4" xfId="0" applyFont="1" applyBorder="1" applyAlignment="1">
      <alignment vertical="center" wrapText="1"/>
    </xf>
    <xf numFmtId="0" fontId="8" fillId="8" borderId="4" xfId="0" applyFont="1" applyFill="1" applyBorder="1" applyAlignment="1">
      <alignment vertical="center" wrapText="1"/>
    </xf>
    <xf numFmtId="9" fontId="3" fillId="8" borderId="1" xfId="0" applyNumberFormat="1" applyFont="1" applyFill="1" applyBorder="1" applyAlignment="1" applyProtection="1">
      <alignment horizontal="center" vertical="center" wrapText="1"/>
      <protection locked="0"/>
    </xf>
    <xf numFmtId="9" fontId="3" fillId="8" borderId="4"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6" fillId="8" borderId="4" xfId="0" applyFont="1" applyFill="1" applyBorder="1" applyAlignment="1">
      <alignment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justify" vertical="center" wrapText="1"/>
    </xf>
    <xf numFmtId="0" fontId="9" fillId="0" borderId="5" xfId="0" applyFont="1" applyBorder="1" applyAlignment="1">
      <alignment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2" fillId="0" borderId="1" xfId="2"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Fill="1" applyBorder="1" applyAlignment="1">
      <alignment vertical="center"/>
    </xf>
    <xf numFmtId="0" fontId="3" fillId="0" borderId="5" xfId="0" applyFont="1" applyFill="1" applyBorder="1" applyAlignment="1">
      <alignment vertical="center"/>
    </xf>
    <xf numFmtId="0" fontId="8" fillId="8" borderId="1" xfId="0" applyFont="1" applyFill="1" applyBorder="1" applyAlignment="1">
      <alignment horizontal="center" vertical="center" wrapText="1"/>
    </xf>
    <xf numFmtId="0" fontId="8" fillId="8" borderId="1" xfId="0" applyFont="1" applyFill="1" applyBorder="1" applyAlignment="1">
      <alignment vertical="center" wrapText="1"/>
    </xf>
    <xf numFmtId="0" fontId="3" fillId="8" borderId="5" xfId="0" applyFont="1" applyFill="1" applyBorder="1" applyAlignment="1">
      <alignment vertical="center"/>
    </xf>
    <xf numFmtId="0" fontId="3" fillId="8" borderId="4" xfId="2" applyNumberFormat="1" applyFont="1" applyFill="1" applyBorder="1" applyAlignment="1">
      <alignment horizontal="center" vertical="center" wrapText="1"/>
    </xf>
    <xf numFmtId="1" fontId="3" fillId="8" borderId="1" xfId="0" applyNumberFormat="1" applyFont="1" applyFill="1" applyBorder="1" applyAlignment="1">
      <alignment horizontal="center" vertical="center" wrapText="1"/>
    </xf>
    <xf numFmtId="9" fontId="2" fillId="8"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10" fillId="8" borderId="1" xfId="0" applyFont="1" applyFill="1" applyBorder="1" applyAlignment="1">
      <alignment horizontal="justify"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13" fillId="0" borderId="1" xfId="0" applyFont="1" applyBorder="1" applyAlignment="1" applyProtection="1">
      <alignment horizontal="justify" vertical="center" wrapText="1"/>
      <protection locked="0"/>
    </xf>
    <xf numFmtId="0" fontId="13" fillId="0" borderId="5" xfId="0" applyFont="1" applyBorder="1" applyAlignment="1" applyProtection="1">
      <alignment horizontal="justify" vertical="center" wrapText="1"/>
      <protection locked="0"/>
    </xf>
    <xf numFmtId="0" fontId="13" fillId="0" borderId="4" xfId="0" applyFont="1" applyBorder="1" applyAlignment="1" applyProtection="1">
      <alignment horizontal="justify" vertical="center" wrapText="1"/>
      <protection locked="0"/>
    </xf>
    <xf numFmtId="9" fontId="13" fillId="0" borderId="1" xfId="2" applyFont="1" applyBorder="1" applyAlignment="1">
      <alignment horizontal="center" vertical="center" wrapText="1"/>
    </xf>
    <xf numFmtId="0" fontId="13" fillId="0" borderId="1" xfId="0"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wrapText="1"/>
      <protection locked="0"/>
    </xf>
    <xf numFmtId="9" fontId="13" fillId="0" borderId="5" xfId="0" applyNumberFormat="1" applyFont="1" applyBorder="1" applyAlignment="1" applyProtection="1">
      <alignment horizontal="center" vertical="center" wrapText="1"/>
      <protection locked="0"/>
    </xf>
    <xf numFmtId="0" fontId="12" fillId="0" borderId="19" xfId="0" applyFont="1" applyBorder="1" applyAlignment="1">
      <alignment vertical="center"/>
    </xf>
    <xf numFmtId="0" fontId="12" fillId="0" borderId="1" xfId="0" applyFont="1" applyBorder="1" applyAlignment="1">
      <alignment vertical="center" wrapText="1"/>
    </xf>
    <xf numFmtId="0" fontId="14" fillId="0" borderId="1" xfId="0" applyFont="1" applyBorder="1" applyAlignment="1">
      <alignment horizontal="center" vertical="center" wrapText="1"/>
    </xf>
    <xf numFmtId="9" fontId="12" fillId="0" borderId="4" xfId="2"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vertical="center"/>
    </xf>
    <xf numFmtId="0" fontId="12" fillId="0" borderId="4"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5" xfId="0" applyFont="1" applyBorder="1" applyAlignment="1">
      <alignment vertical="center" wrapText="1"/>
    </xf>
    <xf numFmtId="10" fontId="12" fillId="0" borderId="1" xfId="0" applyNumberFormat="1" applyFont="1" applyBorder="1" applyAlignment="1" applyProtection="1">
      <alignment horizontal="center" vertical="center" wrapText="1"/>
      <protection locked="0"/>
    </xf>
    <xf numFmtId="10" fontId="14"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justify" vertical="center" wrapText="1"/>
      <protection locked="0"/>
    </xf>
    <xf numFmtId="0" fontId="12" fillId="0" borderId="5" xfId="0" applyFont="1" applyBorder="1" applyAlignment="1" applyProtection="1">
      <alignment vertical="center" wrapText="1"/>
      <protection locked="0"/>
    </xf>
    <xf numFmtId="0" fontId="12" fillId="0" borderId="1" xfId="2" applyNumberFormat="1" applyFont="1" applyBorder="1" applyAlignment="1">
      <alignment horizontal="center" vertical="center" wrapText="1"/>
    </xf>
    <xf numFmtId="165" fontId="12" fillId="0" borderId="1" xfId="1" applyNumberFormat="1" applyFont="1" applyBorder="1" applyAlignment="1">
      <alignment horizontal="center" vertical="center" wrapText="1"/>
    </xf>
    <xf numFmtId="1" fontId="15" fillId="0" borderId="5" xfId="0" applyNumberFormat="1" applyFont="1" applyBorder="1" applyAlignment="1" applyProtection="1">
      <alignment horizontal="center" vertical="center" wrapText="1"/>
      <protection locked="0"/>
    </xf>
    <xf numFmtId="9" fontId="15" fillId="0" borderId="5"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9" fontId="14" fillId="0" borderId="1" xfId="0" applyNumberFormat="1" applyFont="1" applyBorder="1" applyAlignment="1" applyProtection="1">
      <alignment horizontal="center" vertical="center" wrapText="1"/>
      <protection locked="0"/>
    </xf>
    <xf numFmtId="0" fontId="13" fillId="0" borderId="4" xfId="0" applyFont="1" applyBorder="1" applyAlignment="1">
      <alignment horizontal="justify" vertical="center" wrapText="1"/>
    </xf>
    <xf numFmtId="0" fontId="13" fillId="0" borderId="1" xfId="0" applyFont="1" applyBorder="1" applyAlignment="1">
      <alignment horizontal="justify" vertical="center" wrapText="1"/>
    </xf>
    <xf numFmtId="9" fontId="13" fillId="0" borderId="1" xfId="0" applyNumberFormat="1" applyFont="1" applyBorder="1" applyAlignment="1">
      <alignment horizontal="justify" vertical="center" wrapText="1"/>
    </xf>
    <xf numFmtId="9" fontId="13" fillId="0" borderId="1" xfId="2" applyFont="1" applyBorder="1" applyAlignment="1">
      <alignment horizontal="justify" vertical="center" wrapText="1"/>
    </xf>
    <xf numFmtId="9" fontId="13" fillId="0" borderId="1" xfId="2" applyFont="1" applyBorder="1" applyAlignment="1">
      <alignment horizontal="center" vertical="center"/>
    </xf>
    <xf numFmtId="9" fontId="13" fillId="0" borderId="5" xfId="2" applyFont="1" applyBorder="1" applyAlignment="1">
      <alignment horizontal="justify" vertical="center" wrapText="1"/>
    </xf>
    <xf numFmtId="9" fontId="12" fillId="0" borderId="1" xfId="0" applyNumberFormat="1" applyFont="1" applyBorder="1" applyAlignment="1" applyProtection="1">
      <alignment horizontal="center" vertical="center" wrapText="1"/>
      <protection locked="0"/>
    </xf>
    <xf numFmtId="0" fontId="13" fillId="0" borderId="14" xfId="0" applyFont="1" applyBorder="1" applyAlignment="1" applyProtection="1">
      <alignment horizontal="justify" vertical="center" wrapText="1"/>
      <protection locked="0"/>
    </xf>
    <xf numFmtId="0" fontId="13" fillId="0" borderId="7" xfId="0" applyFont="1" applyBorder="1" applyAlignment="1" applyProtection="1">
      <alignment horizontal="justify" vertical="center" wrapText="1"/>
      <protection locked="0"/>
    </xf>
    <xf numFmtId="0" fontId="13" fillId="0" borderId="6" xfId="0" applyFont="1" applyBorder="1" applyAlignment="1">
      <alignment horizontal="justify" vertical="center" wrapText="1"/>
    </xf>
    <xf numFmtId="9" fontId="13" fillId="0" borderId="14" xfId="2" applyFont="1" applyBorder="1" applyAlignment="1">
      <alignment horizontal="center" vertical="center" wrapText="1"/>
    </xf>
    <xf numFmtId="0" fontId="13" fillId="0" borderId="14" xfId="0" applyFont="1" applyBorder="1" applyAlignment="1">
      <alignment horizontal="justify" vertical="center" wrapText="1"/>
    </xf>
    <xf numFmtId="9" fontId="12" fillId="0" borderId="14" xfId="0" applyNumberFormat="1" applyFont="1" applyBorder="1" applyAlignment="1">
      <alignment horizontal="center" vertical="center"/>
    </xf>
    <xf numFmtId="9" fontId="13" fillId="0" borderId="14" xfId="2" applyFont="1" applyBorder="1" applyAlignment="1">
      <alignment horizontal="justify" vertical="center" wrapText="1"/>
    </xf>
    <xf numFmtId="9" fontId="13" fillId="0" borderId="7" xfId="2" applyFont="1" applyBorder="1" applyAlignment="1">
      <alignment horizontal="justify" vertical="center" wrapText="1"/>
    </xf>
    <xf numFmtId="0" fontId="13" fillId="0" borderId="6" xfId="0" applyFont="1" applyBorder="1" applyAlignment="1" applyProtection="1">
      <alignment horizontal="justify" vertical="center" wrapText="1"/>
      <protection locked="0"/>
    </xf>
    <xf numFmtId="0" fontId="13" fillId="0" borderId="22" xfId="0" applyFont="1" applyBorder="1" applyAlignment="1" applyProtection="1">
      <alignment horizontal="justify" vertical="center" wrapText="1"/>
      <protection locked="0"/>
    </xf>
    <xf numFmtId="9" fontId="12" fillId="0" borderId="6" xfId="2" applyFont="1" applyBorder="1" applyAlignment="1">
      <alignment horizontal="center" vertical="center" wrapText="1"/>
    </xf>
    <xf numFmtId="9" fontId="14" fillId="0" borderId="14" xfId="0" applyNumberFormat="1" applyFont="1" applyBorder="1" applyAlignment="1" applyProtection="1">
      <alignment horizontal="center" vertical="center" wrapText="1"/>
      <protection locked="0"/>
    </xf>
    <xf numFmtId="0" fontId="12" fillId="0" borderId="14" xfId="0" applyFont="1" applyBorder="1" applyAlignment="1" applyProtection="1">
      <alignment horizontal="justify" vertical="center" wrapText="1"/>
      <protection locked="0"/>
    </xf>
    <xf numFmtId="0" fontId="18" fillId="10" borderId="17" xfId="0" applyFont="1" applyFill="1" applyBorder="1" applyAlignment="1" applyProtection="1">
      <alignment horizontal="justify" vertical="center" wrapText="1"/>
      <protection locked="0"/>
    </xf>
    <xf numFmtId="9" fontId="2" fillId="10" borderId="17" xfId="0" applyNumberFormat="1" applyFont="1" applyFill="1" applyBorder="1" applyAlignment="1">
      <alignment vertical="center"/>
    </xf>
    <xf numFmtId="0" fontId="3" fillId="0" borderId="0" xfId="0" applyFont="1" applyAlignment="1">
      <alignment horizontal="center" vertical="center"/>
    </xf>
    <xf numFmtId="0" fontId="19" fillId="11" borderId="25" xfId="0" applyFont="1" applyFill="1" applyBorder="1" applyAlignment="1">
      <alignment horizontal="center" vertical="center" wrapText="1"/>
    </xf>
    <xf numFmtId="9" fontId="2" fillId="11" borderId="25" xfId="2" applyFont="1" applyFill="1" applyBorder="1" applyAlignment="1">
      <alignment horizontal="center" vertical="center" wrapText="1"/>
    </xf>
    <xf numFmtId="0" fontId="2" fillId="10" borderId="1" xfId="0" applyFont="1" applyFill="1" applyBorder="1" applyAlignment="1">
      <alignment vertical="center"/>
    </xf>
    <xf numFmtId="9" fontId="2" fillId="10" borderId="1" xfId="0" applyNumberFormat="1" applyFont="1" applyFill="1" applyBorder="1" applyAlignment="1">
      <alignment vertical="center"/>
    </xf>
    <xf numFmtId="3" fontId="3" fillId="0" borderId="1" xfId="0" applyNumberFormat="1" applyFont="1" applyBorder="1" applyAlignment="1" applyProtection="1">
      <alignment vertical="center" wrapText="1"/>
      <protection locked="0"/>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8" borderId="5" xfId="0" applyNumberFormat="1" applyFont="1" applyFill="1" applyBorder="1" applyAlignment="1" applyProtection="1">
      <alignment vertical="center" wrapText="1"/>
      <protection locked="0"/>
    </xf>
    <xf numFmtId="9" fontId="3" fillId="0" borderId="1" xfId="0" applyNumberFormat="1" applyFont="1" applyBorder="1" applyAlignment="1">
      <alignment horizontal="center" vertical="center" wrapText="1"/>
    </xf>
    <xf numFmtId="9" fontId="3" fillId="8" borderId="1" xfId="0" applyNumberFormat="1" applyFont="1" applyFill="1" applyBorder="1" applyAlignment="1">
      <alignment horizontal="center" vertical="center" wrapText="1"/>
    </xf>
    <xf numFmtId="9" fontId="3" fillId="0" borderId="1" xfId="2" applyFont="1" applyBorder="1" applyAlignment="1" applyProtection="1">
      <alignment horizontal="center" vertical="center" wrapText="1"/>
      <protection locked="0"/>
    </xf>
    <xf numFmtId="9" fontId="13"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9" fillId="11" borderId="25" xfId="0" applyFont="1" applyFill="1" applyBorder="1" applyAlignment="1">
      <alignment vertical="center" wrapText="1"/>
    </xf>
    <xf numFmtId="9" fontId="20" fillId="11" borderId="25" xfId="2"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3" fillId="0" borderId="1" xfId="2" applyFont="1" applyFill="1" applyBorder="1" applyAlignment="1">
      <alignment horizontal="center" vertical="center"/>
    </xf>
    <xf numFmtId="9" fontId="3" fillId="8" borderId="1" xfId="2" applyFont="1" applyFill="1" applyBorder="1" applyAlignment="1">
      <alignment horizontal="center" vertical="center" wrapText="1"/>
    </xf>
    <xf numFmtId="166" fontId="9" fillId="0" borderId="1" xfId="3" applyFont="1" applyBorder="1" applyAlignment="1">
      <alignment horizontal="center" vertical="center" wrapText="1"/>
    </xf>
    <xf numFmtId="166" fontId="9" fillId="0" borderId="1" xfId="3" applyFont="1" applyBorder="1" applyAlignment="1" applyProtection="1">
      <alignment horizontal="center" vertical="center" wrapText="1"/>
      <protection locked="0"/>
    </xf>
    <xf numFmtId="166" fontId="9" fillId="0" borderId="1" xfId="3" applyFont="1" applyBorder="1" applyAlignment="1" applyProtection="1">
      <alignment vertical="center" wrapText="1"/>
      <protection locked="0"/>
    </xf>
    <xf numFmtId="166" fontId="9" fillId="13" borderId="1" xfId="3" applyFont="1" applyFill="1" applyBorder="1" applyAlignment="1" applyProtection="1">
      <alignment horizontal="center" vertical="center" wrapText="1"/>
      <protection locked="0"/>
    </xf>
    <xf numFmtId="166" fontId="9" fillId="13" borderId="1" xfId="3" applyFont="1" applyFill="1" applyBorder="1" applyAlignment="1" applyProtection="1">
      <alignment vertical="center" wrapText="1"/>
      <protection locked="0"/>
    </xf>
    <xf numFmtId="9" fontId="2" fillId="8" borderId="1" xfId="0" applyNumberFormat="1" applyFont="1" applyFill="1" applyBorder="1" applyAlignment="1">
      <alignment horizontal="center" vertical="center" wrapText="1"/>
    </xf>
    <xf numFmtId="9" fontId="12" fillId="0" borderId="1" xfId="2" applyFont="1" applyBorder="1" applyAlignment="1">
      <alignment horizontal="center" vertical="center" wrapText="1"/>
    </xf>
    <xf numFmtId="9" fontId="14" fillId="0" borderId="1" xfId="2" applyFont="1" applyBorder="1" applyAlignment="1">
      <alignment horizontal="center" vertical="center" wrapText="1"/>
    </xf>
    <xf numFmtId="0" fontId="12" fillId="0" borderId="1" xfId="0" applyFont="1" applyBorder="1" applyAlignment="1" applyProtection="1">
      <alignment vertical="center" wrapText="1"/>
      <protection locked="0"/>
    </xf>
    <xf numFmtId="0" fontId="13" fillId="0" borderId="1" xfId="0" applyNumberFormat="1" applyFont="1" applyBorder="1" applyAlignment="1" applyProtection="1">
      <alignment horizontal="center" vertical="center" wrapText="1"/>
      <protection locked="0"/>
    </xf>
    <xf numFmtId="0" fontId="3" fillId="0" borderId="6" xfId="0" applyFont="1" applyBorder="1" applyAlignment="1">
      <alignment horizontal="center" vertical="center"/>
    </xf>
    <xf numFmtId="0" fontId="3" fillId="0" borderId="14" xfId="0" applyFont="1" applyBorder="1" applyAlignment="1">
      <alignment vertical="center" wrapText="1"/>
    </xf>
    <xf numFmtId="0" fontId="6" fillId="0" borderId="7" xfId="0" applyFont="1" applyBorder="1" applyAlignment="1">
      <alignment vertical="center" wrapText="1"/>
    </xf>
    <xf numFmtId="0" fontId="3" fillId="2" borderId="31" xfId="0" applyFont="1" applyFill="1" applyBorder="1" applyAlignment="1">
      <alignment horizontal="center" vertical="center"/>
    </xf>
    <xf numFmtId="0" fontId="3" fillId="2" borderId="31" xfId="0" applyFont="1" applyFill="1" applyBorder="1" applyAlignment="1">
      <alignment vertical="center"/>
    </xf>
    <xf numFmtId="0" fontId="12" fillId="0" borderId="2" xfId="0" applyFont="1" applyBorder="1" applyAlignment="1">
      <alignment horizontal="center" vertical="center"/>
    </xf>
    <xf numFmtId="0" fontId="13" fillId="0" borderId="9" xfId="0" applyFont="1" applyBorder="1" applyAlignment="1" applyProtection="1">
      <alignment horizontal="justify" vertical="center" wrapText="1"/>
      <protection locked="0"/>
    </xf>
    <xf numFmtId="0" fontId="13" fillId="0" borderId="3" xfId="0" applyFont="1" applyBorder="1" applyAlignment="1" applyProtection="1">
      <alignment horizontal="justify" vertical="center" wrapText="1"/>
      <protection locked="0"/>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8" fillId="8" borderId="6" xfId="0" applyFont="1" applyFill="1" applyBorder="1" applyAlignment="1">
      <alignment vertical="center" wrapText="1"/>
    </xf>
    <xf numFmtId="9" fontId="6" fillId="0" borderId="14" xfId="0" applyNumberFormat="1" applyFont="1" applyBorder="1" applyAlignment="1">
      <alignment horizontal="center" vertical="center" wrapText="1"/>
    </xf>
    <xf numFmtId="0" fontId="6" fillId="0" borderId="14" xfId="0" applyFont="1" applyBorder="1" applyAlignment="1">
      <alignment horizontal="center" vertical="center"/>
    </xf>
    <xf numFmtId="0" fontId="6" fillId="0" borderId="14" xfId="0" applyFont="1" applyBorder="1" applyAlignment="1">
      <alignment vertical="center" wrapText="1"/>
    </xf>
    <xf numFmtId="0" fontId="10" fillId="9" borderId="14" xfId="0" applyFont="1" applyFill="1" applyBorder="1" applyAlignment="1">
      <alignment horizontal="justify" vertical="center" wrapText="1"/>
    </xf>
    <xf numFmtId="0" fontId="3" fillId="2" borderId="14" xfId="0" applyFont="1" applyFill="1" applyBorder="1" applyAlignment="1">
      <alignment horizontal="center" vertical="center"/>
    </xf>
    <xf numFmtId="0" fontId="3" fillId="8" borderId="14" xfId="0" applyFont="1" applyFill="1" applyBorder="1" applyAlignment="1">
      <alignment vertical="center"/>
    </xf>
    <xf numFmtId="0" fontId="3" fillId="8" borderId="14"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3" fillId="0" borderId="14" xfId="0" applyFont="1" applyFill="1" applyBorder="1" applyAlignment="1">
      <alignment vertical="center" wrapText="1"/>
    </xf>
    <xf numFmtId="0" fontId="3" fillId="0" borderId="7" xfId="0" applyFont="1" applyFill="1" applyBorder="1" applyAlignment="1">
      <alignment vertical="center" wrapText="1"/>
    </xf>
    <xf numFmtId="0" fontId="3" fillId="0" borderId="33" xfId="0" applyFont="1" applyBorder="1" applyAlignment="1">
      <alignment vertical="center"/>
    </xf>
    <xf numFmtId="0" fontId="3" fillId="0" borderId="6" xfId="0" applyFont="1" applyBorder="1" applyAlignment="1">
      <alignment vertical="center" wrapText="1"/>
    </xf>
    <xf numFmtId="0" fontId="2" fillId="0" borderId="14" xfId="0" applyFont="1" applyBorder="1" applyAlignment="1">
      <alignment horizontal="center" vertical="center" wrapText="1"/>
    </xf>
    <xf numFmtId="0" fontId="3" fillId="0" borderId="7" xfId="0" applyFont="1" applyBorder="1" applyAlignment="1">
      <alignment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pplyProtection="1">
      <alignment horizontal="center" vertical="center" wrapText="1"/>
      <protection locked="0"/>
    </xf>
    <xf numFmtId="9" fontId="2" fillId="0" borderId="14" xfId="2" applyFont="1" applyBorder="1" applyAlignment="1" applyProtection="1">
      <alignment horizontal="center" vertical="center" wrapText="1"/>
      <protection locked="0"/>
    </xf>
    <xf numFmtId="0" fontId="3" fillId="0" borderId="14" xfId="0" applyFont="1" applyBorder="1" applyAlignment="1" applyProtection="1">
      <alignment horizontal="justify" vertical="center" wrapText="1"/>
      <protection locked="0"/>
    </xf>
    <xf numFmtId="0" fontId="3" fillId="0" borderId="7" xfId="0" applyFont="1" applyBorder="1" applyAlignment="1" applyProtection="1">
      <alignment vertical="center" wrapText="1"/>
      <protection locked="0"/>
    </xf>
    <xf numFmtId="9" fontId="3" fillId="0" borderId="4" xfId="0" applyNumberFormat="1" applyFont="1" applyBorder="1" applyAlignment="1">
      <alignment horizontal="center" vertical="center" wrapText="1"/>
    </xf>
    <xf numFmtId="166" fontId="9" fillId="0" borderId="4" xfId="3" applyFont="1" applyBorder="1" applyAlignment="1">
      <alignment horizontal="center" vertical="center" wrapText="1"/>
    </xf>
    <xf numFmtId="166" fontId="9" fillId="0" borderId="5" xfId="3" applyFont="1" applyBorder="1" applyAlignment="1" applyProtection="1">
      <alignment vertical="center" wrapText="1"/>
      <protection locked="0"/>
    </xf>
    <xf numFmtId="166" fontId="9" fillId="13" borderId="4" xfId="3" applyFont="1" applyFill="1" applyBorder="1" applyAlignment="1">
      <alignment horizontal="center" vertical="center" wrapText="1"/>
    </xf>
    <xf numFmtId="166" fontId="9" fillId="13" borderId="5" xfId="3" applyFont="1" applyFill="1" applyBorder="1" applyAlignment="1" applyProtection="1">
      <alignment vertical="center" wrapText="1"/>
      <protection locked="0"/>
    </xf>
    <xf numFmtId="166" fontId="9" fillId="0" borderId="6" xfId="3" applyFont="1" applyBorder="1" applyAlignment="1">
      <alignment horizontal="center" vertical="center" wrapText="1"/>
    </xf>
    <xf numFmtId="166" fontId="9" fillId="0" borderId="14" xfId="3" applyFont="1" applyBorder="1" applyAlignment="1" applyProtection="1">
      <alignment horizontal="center" vertical="center" wrapText="1"/>
      <protection locked="0"/>
    </xf>
    <xf numFmtId="166" fontId="9" fillId="0" borderId="14" xfId="3" applyFont="1" applyBorder="1" applyAlignment="1" applyProtection="1">
      <alignment vertical="center" wrapText="1"/>
      <protection locked="0"/>
    </xf>
    <xf numFmtId="166" fontId="9" fillId="0" borderId="7" xfId="3" applyFont="1" applyBorder="1" applyAlignment="1" applyProtection="1">
      <alignment vertical="center" wrapText="1"/>
      <protection locked="0"/>
    </xf>
    <xf numFmtId="0" fontId="3" fillId="8" borderId="5" xfId="0" applyFont="1" applyFill="1" applyBorder="1" applyAlignment="1" applyProtection="1">
      <alignment horizontal="left" vertical="center" wrapText="1"/>
      <protection locked="0"/>
    </xf>
    <xf numFmtId="3" fontId="3" fillId="0" borderId="5" xfId="0" applyNumberFormat="1" applyFont="1" applyBorder="1" applyAlignment="1" applyProtection="1">
      <alignment vertical="center" wrapText="1"/>
      <protection locked="0"/>
    </xf>
    <xf numFmtId="0" fontId="3" fillId="8" borderId="5" xfId="0" applyFont="1" applyFill="1" applyBorder="1" applyAlignment="1">
      <alignment horizontal="justify" vertical="center" wrapText="1"/>
    </xf>
    <xf numFmtId="0" fontId="11" fillId="2" borderId="31" xfId="0" applyFont="1" applyFill="1" applyBorder="1" applyAlignment="1">
      <alignment vertical="center" wrapText="1"/>
    </xf>
    <xf numFmtId="9" fontId="2" fillId="2" borderId="31" xfId="2" applyFont="1" applyFill="1" applyBorder="1" applyAlignment="1">
      <alignment horizontal="center" vertical="center"/>
    </xf>
    <xf numFmtId="0" fontId="3" fillId="2" borderId="31" xfId="0" applyFont="1" applyFill="1" applyBorder="1" applyAlignment="1">
      <alignment vertical="center" wrapText="1"/>
    </xf>
    <xf numFmtId="0" fontId="13" fillId="0" borderId="2" xfId="0" applyFont="1" applyBorder="1" applyAlignment="1" applyProtection="1">
      <alignment horizontal="justify" vertical="center" wrapText="1"/>
      <protection locked="0"/>
    </xf>
    <xf numFmtId="9" fontId="13" fillId="0" borderId="9" xfId="2" applyFont="1" applyBorder="1" applyAlignment="1">
      <alignment horizontal="center" vertical="center" wrapText="1"/>
    </xf>
    <xf numFmtId="0" fontId="13" fillId="0" borderId="9" xfId="0" applyFont="1" applyBorder="1" applyAlignment="1" applyProtection="1">
      <alignment horizontal="center" vertical="center" wrapText="1"/>
      <protection locked="0"/>
    </xf>
    <xf numFmtId="9" fontId="13" fillId="0" borderId="9" xfId="0" applyNumberFormat="1" applyFont="1" applyBorder="1" applyAlignment="1" applyProtection="1">
      <alignment horizontal="center" vertical="center" wrapText="1"/>
      <protection locked="0"/>
    </xf>
    <xf numFmtId="9" fontId="13" fillId="0" borderId="3" xfId="0" applyNumberFormat="1" applyFont="1" applyBorder="1" applyAlignment="1" applyProtection="1">
      <alignment horizontal="center" vertical="center" wrapText="1"/>
      <protection locked="0"/>
    </xf>
    <xf numFmtId="0" fontId="12" fillId="0" borderId="3" xfId="0" applyFont="1" applyBorder="1" applyAlignment="1">
      <alignment vertical="center"/>
    </xf>
    <xf numFmtId="0" fontId="12" fillId="0" borderId="5" xfId="0" applyFont="1" applyBorder="1" applyAlignment="1">
      <alignment vertical="center"/>
    </xf>
    <xf numFmtId="0" fontId="13" fillId="0" borderId="34"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8" xfId="0" applyFont="1" applyBorder="1" applyAlignment="1" applyProtection="1">
      <alignment horizontal="justify" vertical="center" wrapText="1"/>
      <protection locked="0"/>
    </xf>
    <xf numFmtId="0" fontId="12" fillId="0" borderId="32" xfId="0" applyFont="1" applyBorder="1" applyAlignment="1">
      <alignment vertical="center"/>
    </xf>
    <xf numFmtId="0" fontId="12" fillId="0" borderId="33" xfId="0" applyFont="1" applyBorder="1" applyAlignment="1">
      <alignment vertical="center"/>
    </xf>
    <xf numFmtId="0" fontId="3" fillId="2" borderId="31" xfId="0" applyFont="1" applyFill="1" applyBorder="1" applyAlignment="1">
      <alignment horizontal="right" vertical="center" wrapText="1"/>
    </xf>
    <xf numFmtId="0" fontId="2" fillId="2" borderId="31" xfId="0" applyFont="1" applyFill="1" applyBorder="1" applyAlignment="1">
      <alignment horizontal="center" vertical="center" wrapText="1"/>
    </xf>
    <xf numFmtId="0" fontId="12" fillId="0" borderId="2" xfId="0" applyFont="1" applyBorder="1" applyAlignment="1">
      <alignment vertical="center" wrapText="1"/>
    </xf>
    <xf numFmtId="0" fontId="12" fillId="0" borderId="9" xfId="0" applyFont="1" applyBorder="1" applyAlignment="1">
      <alignment vertical="center" wrapText="1"/>
    </xf>
    <xf numFmtId="0" fontId="14" fillId="0" borderId="9" xfId="0" applyFont="1" applyBorder="1" applyAlignment="1">
      <alignment horizontal="center"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9" fontId="12" fillId="0" borderId="4" xfId="2" applyFont="1" applyBorder="1" applyAlignment="1">
      <alignment vertical="center" wrapText="1"/>
    </xf>
    <xf numFmtId="0" fontId="12" fillId="0" borderId="6" xfId="0" applyFont="1" applyBorder="1" applyAlignment="1">
      <alignment vertical="center" wrapText="1"/>
    </xf>
    <xf numFmtId="0" fontId="12" fillId="0" borderId="14" xfId="0" applyFont="1" applyBorder="1" applyAlignment="1">
      <alignment vertical="center" wrapText="1"/>
    </xf>
    <xf numFmtId="0" fontId="14" fillId="0" borderId="14" xfId="0" applyFont="1" applyBorder="1" applyAlignment="1">
      <alignment horizontal="center" vertical="center" wrapText="1"/>
    </xf>
    <xf numFmtId="0" fontId="12" fillId="0" borderId="7" xfId="0" applyFont="1" applyBorder="1" applyAlignment="1">
      <alignment vertical="center" wrapText="1"/>
    </xf>
    <xf numFmtId="0" fontId="3" fillId="2" borderId="31" xfId="0" applyFont="1" applyFill="1" applyBorder="1" applyAlignment="1" applyProtection="1">
      <alignment vertical="center" wrapText="1"/>
      <protection locked="0"/>
    </xf>
    <xf numFmtId="0" fontId="3" fillId="2" borderId="31" xfId="0" applyFont="1" applyFill="1" applyBorder="1" applyAlignment="1" applyProtection="1">
      <alignment horizontal="center" vertical="center" wrapText="1"/>
      <protection locked="0"/>
    </xf>
    <xf numFmtId="9" fontId="12" fillId="0" borderId="2" xfId="2" applyFont="1" applyBorder="1" applyAlignment="1">
      <alignment horizontal="center" vertical="center" wrapText="1"/>
    </xf>
    <xf numFmtId="9" fontId="12" fillId="0" borderId="9" xfId="2" applyFont="1" applyBorder="1" applyAlignment="1" applyProtection="1">
      <alignment horizontal="center" vertical="center" wrapText="1"/>
      <protection locked="0"/>
    </xf>
    <xf numFmtId="0" fontId="12" fillId="0" borderId="9" xfId="0" applyFont="1" applyBorder="1" applyAlignment="1">
      <alignment horizontal="center" vertical="center" wrapText="1"/>
    </xf>
    <xf numFmtId="9" fontId="12" fillId="0" borderId="14" xfId="2" applyFont="1" applyBorder="1" applyAlignment="1">
      <alignment horizontal="center" vertical="center" wrapText="1"/>
    </xf>
    <xf numFmtId="9" fontId="14" fillId="0" borderId="14" xfId="2" applyFont="1" applyBorder="1" applyAlignment="1">
      <alignment horizontal="center" vertical="center" wrapText="1"/>
    </xf>
    <xf numFmtId="0" fontId="12" fillId="0" borderId="14" xfId="0" applyFont="1" applyBorder="1" applyAlignment="1">
      <alignment horizontal="center" vertical="center" wrapText="1"/>
    </xf>
    <xf numFmtId="0" fontId="12" fillId="0" borderId="7" xfId="0" applyFont="1" applyBorder="1" applyAlignment="1" applyProtection="1">
      <alignment horizontal="justify" vertical="center" wrapText="1"/>
      <protection locked="0"/>
    </xf>
    <xf numFmtId="0" fontId="3" fillId="2" borderId="31" xfId="0" applyFont="1" applyFill="1" applyBorder="1" applyAlignment="1">
      <alignment horizontal="center" vertical="center" wrapText="1"/>
    </xf>
    <xf numFmtId="0" fontId="2" fillId="2" borderId="31"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justify" vertical="center" wrapText="1"/>
      <protection locked="0"/>
    </xf>
    <xf numFmtId="0" fontId="12" fillId="0" borderId="2" xfId="0" applyFont="1" applyBorder="1" applyAlignment="1">
      <alignment horizontal="center" vertical="center" wrapText="1"/>
    </xf>
    <xf numFmtId="0" fontId="12" fillId="0" borderId="9" xfId="0" applyFont="1" applyBorder="1" applyAlignment="1">
      <alignment horizontal="justify" vertical="center" wrapText="1"/>
    </xf>
    <xf numFmtId="9" fontId="13" fillId="0" borderId="2" xfId="0" applyNumberFormat="1" applyFont="1" applyBorder="1" applyAlignment="1" applyProtection="1">
      <alignment horizontal="center" vertical="center" wrapText="1"/>
      <protection locked="0"/>
    </xf>
    <xf numFmtId="9" fontId="12" fillId="0" borderId="4" xfId="0" applyNumberFormat="1" applyFont="1" applyBorder="1" applyAlignment="1" applyProtection="1">
      <alignment horizontal="center" vertical="center" wrapText="1"/>
      <protection locked="0"/>
    </xf>
    <xf numFmtId="0" fontId="12" fillId="0" borderId="5" xfId="0" applyFont="1" applyBorder="1" applyAlignment="1" applyProtection="1">
      <alignment horizontal="justify" vertical="center" wrapText="1"/>
      <protection locked="0"/>
    </xf>
    <xf numFmtId="0" fontId="12" fillId="0" borderId="4" xfId="0" applyFont="1" applyBorder="1" applyAlignment="1" applyProtection="1">
      <alignment vertical="center" wrapText="1"/>
      <protection locked="0"/>
    </xf>
    <xf numFmtId="0" fontId="12" fillId="0" borderId="6" xfId="0" applyFont="1" applyBorder="1" applyAlignment="1" applyProtection="1">
      <alignment horizontal="justify" vertical="center" wrapText="1"/>
      <protection locked="0"/>
    </xf>
    <xf numFmtId="0" fontId="2" fillId="2" borderId="38" xfId="0" applyFont="1" applyFill="1" applyBorder="1" applyAlignment="1">
      <alignment horizontal="center" vertical="center"/>
    </xf>
    <xf numFmtId="0" fontId="2" fillId="2" borderId="24" xfId="0" applyFont="1" applyFill="1" applyBorder="1" applyAlignment="1">
      <alignment horizontal="center" vertical="center"/>
    </xf>
    <xf numFmtId="0" fontId="3" fillId="0" borderId="21" xfId="0" applyFont="1" applyBorder="1" applyAlignment="1">
      <alignment horizontal="center" vertical="center"/>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7" xfId="0" applyFont="1" applyFill="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166" fontId="25" fillId="0" borderId="1" xfId="3"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protection locked="0"/>
    </xf>
    <xf numFmtId="166" fontId="2" fillId="8" borderId="1" xfId="0" applyNumberFormat="1" applyFont="1" applyFill="1" applyBorder="1" applyAlignment="1" applyProtection="1">
      <alignment horizontal="center" vertical="center" wrapText="1"/>
      <protection locked="0"/>
    </xf>
    <xf numFmtId="9" fontId="2" fillId="0" borderId="14" xfId="0" applyNumberFormat="1" applyFont="1" applyBorder="1" applyAlignment="1" applyProtection="1">
      <alignment horizontal="center" vertical="center" wrapText="1"/>
      <protection locked="0"/>
    </xf>
    <xf numFmtId="166" fontId="2" fillId="0" borderId="14"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6" borderId="14" xfId="0" applyFont="1" applyFill="1" applyBorder="1" applyAlignment="1">
      <alignment horizontal="center" vertical="center" wrapText="1"/>
    </xf>
    <xf numFmtId="9" fontId="22" fillId="11" borderId="25" xfId="2" applyFont="1" applyFill="1" applyBorder="1" applyAlignment="1">
      <alignment horizontal="center" vertical="center" wrapText="1"/>
    </xf>
    <xf numFmtId="9" fontId="18" fillId="0" borderId="9" xfId="0" applyNumberFormat="1" applyFont="1" applyBorder="1" applyAlignment="1" applyProtection="1">
      <alignment horizontal="center" vertical="center" wrapText="1"/>
      <protection locked="0"/>
    </xf>
    <xf numFmtId="9" fontId="18" fillId="0" borderId="1" xfId="0" applyNumberFormat="1" applyFont="1" applyBorder="1" applyAlignment="1" applyProtection="1">
      <alignment horizontal="center" vertical="center" wrapText="1"/>
      <protection locked="0"/>
    </xf>
    <xf numFmtId="0" fontId="18"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3" fillId="0" borderId="4" xfId="0" applyFont="1" applyFill="1" applyBorder="1" applyAlignment="1">
      <alignment horizontal="center" vertical="center"/>
    </xf>
    <xf numFmtId="0" fontId="6" fillId="0" borderId="5" xfId="0" applyFont="1" applyFill="1" applyBorder="1" applyAlignment="1">
      <alignment vertical="center" wrapText="1"/>
    </xf>
    <xf numFmtId="0" fontId="8" fillId="0" borderId="4" xfId="0" applyFont="1" applyFill="1" applyBorder="1" applyAlignment="1">
      <alignment horizontal="justify"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9" fontId="3" fillId="0" borderId="1" xfId="1" applyNumberFormat="1" applyFont="1" applyFill="1" applyBorder="1" applyAlignment="1">
      <alignment horizontal="center" vertical="center"/>
    </xf>
    <xf numFmtId="9" fontId="3" fillId="0" borderId="5" xfId="2" applyFont="1" applyFill="1" applyBorder="1" applyAlignment="1">
      <alignment horizontal="center" vertical="center"/>
    </xf>
    <xf numFmtId="0" fontId="3" fillId="0" borderId="19" xfId="0" applyFont="1" applyFill="1" applyBorder="1" applyAlignment="1">
      <alignment vertical="center"/>
    </xf>
    <xf numFmtId="0" fontId="3" fillId="0" borderId="4" xfId="0" applyFont="1" applyFill="1" applyBorder="1" applyAlignment="1">
      <alignment vertical="center" wrapText="1"/>
    </xf>
    <xf numFmtId="0" fontId="2" fillId="0" borderId="1" xfId="0" applyFont="1" applyFill="1" applyBorder="1" applyAlignment="1">
      <alignment horizontal="center" vertical="center" wrapText="1"/>
    </xf>
    <xf numFmtId="9" fontId="3" fillId="0" borderId="4" xfId="2"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2" fillId="0" borderId="1" xfId="2"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5" xfId="0"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vertical="center" wrapText="1"/>
      <protection locked="0"/>
    </xf>
    <xf numFmtId="9" fontId="7" fillId="0" borderId="1" xfId="0" applyNumberFormat="1" applyFont="1" applyFill="1" applyBorder="1" applyAlignment="1">
      <alignment horizontal="center" vertical="center"/>
    </xf>
    <xf numFmtId="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6" fillId="0" borderId="4" xfId="0" applyFont="1" applyFill="1" applyBorder="1" applyAlignment="1">
      <alignment vertical="center" wrapText="1"/>
    </xf>
    <xf numFmtId="0" fontId="3" fillId="0" borderId="19" xfId="0" applyFont="1" applyFill="1" applyBorder="1" applyAlignment="1">
      <alignment vertical="center" wrapText="1"/>
    </xf>
    <xf numFmtId="0" fontId="28" fillId="0" borderId="5" xfId="5" applyFont="1" applyFill="1" applyBorder="1" applyAlignment="1" applyProtection="1">
      <alignment vertical="center" wrapText="1"/>
      <protection locked="0"/>
    </xf>
    <xf numFmtId="0" fontId="3" fillId="0" borderId="47" xfId="0" applyFont="1" applyFill="1" applyBorder="1" applyAlignment="1">
      <alignment vertical="center" wrapText="1"/>
    </xf>
    <xf numFmtId="0" fontId="8" fillId="0" borderId="4" xfId="0" applyFont="1" applyFill="1" applyBorder="1" applyAlignment="1">
      <alignment vertical="center" wrapText="1"/>
    </xf>
    <xf numFmtId="9" fontId="3"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vertical="center"/>
    </xf>
    <xf numFmtId="0" fontId="9" fillId="0" borderId="1" xfId="0" applyFont="1" applyFill="1" applyBorder="1" applyAlignment="1">
      <alignment horizontal="justify" vertical="center" wrapText="1"/>
    </xf>
    <xf numFmtId="9" fontId="3" fillId="0" borderId="5" xfId="0" applyNumberFormat="1" applyFont="1" applyFill="1" applyBorder="1" applyAlignment="1">
      <alignment vertical="center"/>
    </xf>
    <xf numFmtId="10" fontId="3" fillId="0" borderId="1" xfId="0" applyNumberFormat="1" applyFont="1" applyFill="1" applyBorder="1" applyAlignment="1" applyProtection="1">
      <alignment horizontal="center" vertical="center" wrapText="1"/>
      <protection locked="0"/>
    </xf>
    <xf numFmtId="9" fontId="2"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67" fontId="9" fillId="0" borderId="4" xfId="4" applyFont="1" applyFill="1" applyBorder="1" applyAlignment="1" applyProtection="1">
      <alignment horizontal="center" vertical="center" wrapText="1"/>
    </xf>
    <xf numFmtId="9" fontId="9" fillId="0" borderId="1" xfId="2" applyFont="1" applyFill="1" applyBorder="1" applyAlignment="1" applyProtection="1">
      <alignment horizontal="center" vertical="center" wrapText="1"/>
      <protection locked="0"/>
    </xf>
    <xf numFmtId="166" fontId="9" fillId="0" borderId="1" xfId="3" applyFont="1" applyFill="1" applyBorder="1" applyAlignment="1" applyProtection="1">
      <alignment vertical="center" wrapText="1"/>
      <protection locked="0"/>
    </xf>
    <xf numFmtId="166" fontId="9" fillId="0" borderId="5" xfId="3" applyFont="1" applyFill="1" applyBorder="1" applyAlignment="1" applyProtection="1">
      <alignment vertical="center" wrapText="1"/>
      <protection locked="0"/>
    </xf>
    <xf numFmtId="167" fontId="9" fillId="0" borderId="1" xfId="4" applyFont="1" applyFill="1" applyBorder="1" applyAlignment="1" applyProtection="1">
      <alignment horizontal="center" vertical="center" wrapText="1"/>
    </xf>
    <xf numFmtId="9" fontId="25" fillId="0" borderId="1" xfId="2" applyFont="1" applyFill="1" applyBorder="1" applyAlignment="1" applyProtection="1">
      <alignment horizontal="center" vertical="center" wrapText="1"/>
      <protection locked="0"/>
    </xf>
    <xf numFmtId="9" fontId="2" fillId="0" borderId="1" xfId="0" applyNumberFormat="1" applyFont="1" applyFill="1" applyBorder="1" applyAlignment="1">
      <alignment horizontal="center" vertical="center" wrapText="1"/>
    </xf>
    <xf numFmtId="9" fontId="9" fillId="0" borderId="1" xfId="3" applyNumberFormat="1" applyFont="1" applyFill="1" applyBorder="1" applyAlignment="1" applyProtection="1">
      <alignment horizontal="center" vertical="center" wrapText="1"/>
      <protection locked="0"/>
    </xf>
    <xf numFmtId="0" fontId="3" fillId="0" borderId="16" xfId="0" applyFont="1" applyFill="1" applyBorder="1" applyAlignment="1">
      <alignment horizontal="center" vertical="center"/>
    </xf>
    <xf numFmtId="0" fontId="3" fillId="0" borderId="17" xfId="0" applyFont="1" applyFill="1" applyBorder="1" applyAlignment="1">
      <alignment vertical="center" wrapText="1"/>
    </xf>
    <xf numFmtId="0" fontId="6" fillId="0" borderId="18" xfId="0" applyFont="1" applyFill="1" applyBorder="1" applyAlignment="1">
      <alignment vertical="center" wrapText="1"/>
    </xf>
    <xf numFmtId="0" fontId="6" fillId="0" borderId="16" xfId="0" applyFont="1" applyFill="1" applyBorder="1" applyAlignment="1">
      <alignment horizontal="justify" vertical="center" wrapText="1"/>
    </xf>
    <xf numFmtId="9" fontId="6" fillId="0" borderId="17"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7" xfId="0" applyFont="1" applyFill="1" applyBorder="1" applyAlignment="1">
      <alignment vertical="center" wrapText="1"/>
    </xf>
    <xf numFmtId="0" fontId="7" fillId="0" borderId="17" xfId="0" applyFont="1" applyFill="1" applyBorder="1" applyAlignment="1">
      <alignment horizontal="center" vertical="center"/>
    </xf>
    <xf numFmtId="0" fontId="3" fillId="0" borderId="17" xfId="0" applyFont="1" applyFill="1" applyBorder="1" applyAlignment="1">
      <alignment vertical="center"/>
    </xf>
    <xf numFmtId="9" fontId="3" fillId="0" borderId="17" xfId="2" applyFont="1" applyFill="1" applyBorder="1" applyAlignment="1">
      <alignment horizontal="center" vertical="center"/>
    </xf>
    <xf numFmtId="9" fontId="3" fillId="0" borderId="18" xfId="2" applyFont="1" applyFill="1" applyBorder="1" applyAlignment="1">
      <alignment horizontal="center" vertical="center"/>
    </xf>
    <xf numFmtId="0" fontId="3" fillId="0" borderId="16" xfId="0" applyFont="1" applyFill="1" applyBorder="1" applyAlignment="1">
      <alignment vertical="center"/>
    </xf>
    <xf numFmtId="0" fontId="3" fillId="0" borderId="18" xfId="0" applyFont="1" applyFill="1" applyBorder="1" applyAlignment="1">
      <alignment vertical="center" wrapText="1"/>
    </xf>
    <xf numFmtId="0" fontId="3" fillId="0" borderId="15" xfId="0" applyFont="1" applyFill="1" applyBorder="1" applyAlignment="1">
      <alignment vertical="center"/>
    </xf>
    <xf numFmtId="0" fontId="3" fillId="0" borderId="16" xfId="0" applyFont="1" applyFill="1" applyBorder="1" applyAlignment="1">
      <alignment vertical="center" wrapText="1"/>
    </xf>
    <xf numFmtId="0" fontId="2" fillId="0"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justify" vertical="center" wrapText="1"/>
    </xf>
    <xf numFmtId="9" fontId="3" fillId="0" borderId="17" xfId="0" applyNumberFormat="1" applyFont="1" applyFill="1" applyBorder="1" applyAlignment="1">
      <alignment horizontal="center" vertical="center" wrapText="1"/>
    </xf>
    <xf numFmtId="9" fontId="2" fillId="0" borderId="1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vertical="center" wrapText="1"/>
      <protection locked="0"/>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21" fillId="0" borderId="29" xfId="0" applyFont="1" applyBorder="1" applyAlignment="1">
      <alignment horizontal="center" vertical="center"/>
    </xf>
    <xf numFmtId="0" fontId="21" fillId="0" borderId="26" xfId="0" applyFont="1" applyBorder="1" applyAlignment="1">
      <alignment horizontal="center" vertical="center"/>
    </xf>
    <xf numFmtId="0" fontId="21" fillId="0" borderId="30" xfId="0" applyFont="1" applyBorder="1" applyAlignment="1">
      <alignment horizontal="center" vertical="center"/>
    </xf>
    <xf numFmtId="0" fontId="21" fillId="0" borderId="9" xfId="0" applyFont="1" applyBorder="1" applyAlignment="1">
      <alignment horizontal="center" vertical="center"/>
    </xf>
    <xf numFmtId="0" fontId="21" fillId="0" borderId="3" xfId="0" applyFont="1" applyBorder="1" applyAlignment="1">
      <alignment horizontal="center" vertical="center"/>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4" xfId="0" applyFont="1" applyBorder="1" applyAlignment="1">
      <alignment horizontal="center" vertical="center"/>
    </xf>
    <xf numFmtId="0" fontId="22" fillId="0" borderId="7" xfId="0" applyFont="1" applyBorder="1" applyAlignment="1">
      <alignment horizontal="center" vertical="center"/>
    </xf>
    <xf numFmtId="0" fontId="3" fillId="4" borderId="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3" fillId="4" borderId="3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2" fillId="0" borderId="0" xfId="0" applyFont="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3" fillId="0" borderId="44"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5" xfId="0" applyFont="1" applyBorder="1" applyAlignment="1">
      <alignment horizontal="left" vertical="center" wrapText="1"/>
    </xf>
    <xf numFmtId="0" fontId="3" fillId="0" borderId="31" xfId="0" applyFont="1" applyBorder="1" applyAlignment="1">
      <alignment horizontal="left" vertical="center" wrapText="1"/>
    </xf>
    <xf numFmtId="0" fontId="3" fillId="0" borderId="46" xfId="0" applyFont="1" applyBorder="1" applyAlignment="1">
      <alignment horizontal="left" vertical="center" wrapText="1"/>
    </xf>
  </cellXfs>
  <cellStyles count="6">
    <cellStyle name="Excel Built-in Normal" xfId="3" xr:uid="{00000000-0005-0000-0000-000000000000}"/>
    <cellStyle name="Excel Built-in Percent" xfId="4" xr:uid="{00000000-0005-0000-0000-000001000000}"/>
    <cellStyle name="Hipervínculo" xfId="5" builtinId="8"/>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outlook.office.com/mail/inbox/id/AAQkADEwZTI5M2IwLWFjYWMtNDYwMC05MGY3LTY3NTM1MmQxOWMwZAAQAO6c24T7y5FFk4mZKDQwKeo%3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4"/>
  <sheetViews>
    <sheetView tabSelected="1" topLeftCell="C12" zoomScale="60" zoomScaleNormal="60" workbookViewId="0">
      <selection activeCell="D21" sqref="D21"/>
    </sheetView>
  </sheetViews>
  <sheetFormatPr defaultColWidth="11.42578125" defaultRowHeight="15"/>
  <cols>
    <col min="1" max="1" width="6.7109375" style="1" customWidth="1"/>
    <col min="2" max="2" width="41.140625" style="1" customWidth="1"/>
    <col min="3" max="3" width="20.140625" style="1" customWidth="1"/>
    <col min="4" max="4" width="55.28515625" style="1" customWidth="1"/>
    <col min="5" max="5" width="14.140625" style="1" customWidth="1"/>
    <col min="6" max="6" width="21" style="1" customWidth="1"/>
    <col min="7" max="7" width="25.28515625" style="1" customWidth="1"/>
    <col min="8" max="8" width="43.140625" style="1" customWidth="1"/>
    <col min="9" max="9" width="11.42578125" style="1"/>
    <col min="10" max="10" width="28.140625" style="1" customWidth="1"/>
    <col min="11" max="11" width="13.42578125" style="2" customWidth="1"/>
    <col min="12" max="15" width="11.42578125" style="1"/>
    <col min="16" max="16" width="17.7109375" style="1" customWidth="1"/>
    <col min="17" max="17" width="13.7109375" style="1" customWidth="1"/>
    <col min="18" max="18" width="15.42578125" style="2" customWidth="1"/>
    <col min="19" max="19" width="16.28515625" style="2" customWidth="1"/>
    <col min="20" max="20" width="20.42578125" style="2" customWidth="1"/>
    <col min="21" max="21" width="11.42578125" style="1"/>
    <col min="22" max="22" width="18" style="2" customWidth="1"/>
    <col min="23" max="23" width="24.85546875" style="3" customWidth="1"/>
    <col min="24" max="24" width="16.42578125" style="4" customWidth="1"/>
    <col min="25" max="25" width="42.140625" style="2" customWidth="1"/>
    <col min="26" max="27" width="16.42578125" style="2" customWidth="1"/>
    <col min="28" max="28" width="25.140625" style="2" customWidth="1"/>
    <col min="29" max="29" width="16.42578125" style="2" customWidth="1"/>
    <col min="30" max="30" width="46.140625" style="5" customWidth="1"/>
    <col min="31" max="31" width="46.140625" style="2" customWidth="1"/>
    <col min="32" max="32" width="19" style="5" customWidth="1"/>
    <col min="33" max="33" width="19.42578125" style="5" customWidth="1"/>
    <col min="34" max="34" width="16.42578125" style="5" customWidth="1"/>
    <col min="35" max="35" width="61.85546875" style="2" customWidth="1"/>
    <col min="36" max="36" width="46.140625" style="2" customWidth="1"/>
    <col min="37" max="37" width="16.42578125" style="2" customWidth="1"/>
    <col min="38" max="38" width="25" style="2" customWidth="1"/>
    <col min="39" max="39" width="16.42578125" style="2" customWidth="1"/>
    <col min="40" max="40" width="69.7109375" style="2" customWidth="1"/>
    <col min="41" max="41" width="46.140625" style="2" customWidth="1"/>
    <col min="42" max="42" width="16.42578125" style="2" customWidth="1"/>
    <col min="43" max="43" width="25" style="2" customWidth="1"/>
    <col min="44" max="44" width="16.42578125" style="2" customWidth="1"/>
    <col min="45" max="45" width="29.5703125" style="2" customWidth="1"/>
    <col min="46" max="46" width="46.140625" style="2" customWidth="1"/>
    <col min="47" max="49" width="16.42578125" style="2" customWidth="1"/>
    <col min="50" max="16384" width="11.42578125" style="1"/>
  </cols>
  <sheetData>
    <row r="1" spans="1:11">
      <c r="A1" s="425" t="s">
        <v>0</v>
      </c>
      <c r="B1" s="425"/>
      <c r="C1" s="425"/>
      <c r="D1" s="425"/>
      <c r="E1" s="425"/>
      <c r="F1" s="425"/>
      <c r="G1" s="425"/>
      <c r="H1" s="425"/>
      <c r="I1" s="425"/>
      <c r="J1" s="425"/>
      <c r="K1" s="425"/>
    </row>
    <row r="2" spans="1:11">
      <c r="A2" s="425" t="s">
        <v>1</v>
      </c>
      <c r="B2" s="425"/>
      <c r="C2" s="425"/>
      <c r="D2" s="425"/>
      <c r="E2" s="425"/>
      <c r="F2" s="425"/>
      <c r="G2" s="425"/>
      <c r="H2" s="425"/>
      <c r="I2" s="425"/>
      <c r="J2" s="425"/>
      <c r="K2" s="425"/>
    </row>
    <row r="3" spans="1:11" ht="15.75" thickBot="1">
      <c r="A3" s="425" t="s">
        <v>2</v>
      </c>
      <c r="B3" s="425"/>
      <c r="C3" s="425"/>
      <c r="D3" s="425"/>
      <c r="E3" s="425"/>
      <c r="F3" s="425"/>
      <c r="G3" s="425"/>
      <c r="H3" s="425"/>
      <c r="I3" s="425"/>
      <c r="J3" s="425"/>
      <c r="K3" s="425"/>
    </row>
    <row r="4" spans="1:11" ht="15.75" thickBot="1">
      <c r="F4" s="426" t="s">
        <v>3</v>
      </c>
      <c r="G4" s="427"/>
      <c r="H4" s="427"/>
      <c r="I4" s="427"/>
      <c r="J4" s="428"/>
    </row>
    <row r="5" spans="1:11" ht="15.75" thickBot="1">
      <c r="A5" s="429" t="s">
        <v>4</v>
      </c>
      <c r="B5" s="430"/>
      <c r="C5" s="435" t="s">
        <v>5</v>
      </c>
      <c r="D5" s="436"/>
      <c r="F5" s="254" t="s">
        <v>6</v>
      </c>
      <c r="G5" s="255" t="s">
        <v>7</v>
      </c>
      <c r="H5" s="441" t="s">
        <v>8</v>
      </c>
      <c r="I5" s="442"/>
      <c r="J5" s="443"/>
    </row>
    <row r="6" spans="1:11" ht="29.25" customHeight="1" thickBot="1">
      <c r="A6" s="431"/>
      <c r="B6" s="432"/>
      <c r="C6" s="437"/>
      <c r="D6" s="438"/>
      <c r="F6" s="259">
        <v>1</v>
      </c>
      <c r="G6" s="260" t="s">
        <v>9</v>
      </c>
      <c r="H6" s="444" t="s">
        <v>10</v>
      </c>
      <c r="I6" s="445"/>
      <c r="J6" s="446"/>
    </row>
    <row r="7" spans="1:11" ht="62.25" customHeight="1" thickBot="1">
      <c r="A7" s="431"/>
      <c r="B7" s="432"/>
      <c r="C7" s="437"/>
      <c r="D7" s="438"/>
      <c r="F7" s="256">
        <v>2</v>
      </c>
      <c r="G7" s="258" t="s">
        <v>11</v>
      </c>
      <c r="H7" s="447" t="s">
        <v>12</v>
      </c>
      <c r="I7" s="448"/>
      <c r="J7" s="449"/>
    </row>
    <row r="8" spans="1:11" ht="253.5" customHeight="1" thickBot="1">
      <c r="A8" s="433"/>
      <c r="B8" s="434"/>
      <c r="C8" s="439"/>
      <c r="D8" s="440"/>
      <c r="F8" s="256">
        <v>3</v>
      </c>
      <c r="G8" s="258" t="s">
        <v>13</v>
      </c>
      <c r="H8" s="450" t="s">
        <v>14</v>
      </c>
      <c r="I8" s="450"/>
      <c r="J8" s="451"/>
    </row>
    <row r="9" spans="1:11" ht="246" customHeight="1" thickBot="1">
      <c r="F9" s="256">
        <v>4</v>
      </c>
      <c r="G9" s="258" t="s">
        <v>15</v>
      </c>
      <c r="H9" s="447" t="s">
        <v>16</v>
      </c>
      <c r="I9" s="455"/>
      <c r="J9" s="456"/>
    </row>
    <row r="10" spans="1:11" ht="165.75" customHeight="1" thickBot="1">
      <c r="F10" s="256">
        <v>5</v>
      </c>
      <c r="G10" s="258" t="s">
        <v>17</v>
      </c>
      <c r="H10" s="447" t="s">
        <v>18</v>
      </c>
      <c r="I10" s="448"/>
      <c r="J10" s="449"/>
    </row>
    <row r="11" spans="1:11" ht="297.75" customHeight="1" thickBot="1">
      <c r="F11" s="256">
        <v>6</v>
      </c>
      <c r="G11" s="257" t="s">
        <v>19</v>
      </c>
      <c r="H11" s="447" t="s">
        <v>20</v>
      </c>
      <c r="I11" s="448"/>
      <c r="J11" s="449"/>
    </row>
    <row r="12" spans="1:11" ht="64.5" customHeight="1" thickBot="1">
      <c r="F12" s="256">
        <v>7</v>
      </c>
      <c r="G12" s="257" t="s">
        <v>21</v>
      </c>
      <c r="H12" s="447" t="s">
        <v>22</v>
      </c>
      <c r="I12" s="448"/>
      <c r="J12" s="449"/>
    </row>
    <row r="13" spans="1:11" ht="75" customHeight="1" thickBot="1">
      <c r="F13" s="261">
        <v>8</v>
      </c>
      <c r="G13" s="262" t="s">
        <v>23</v>
      </c>
      <c r="H13" s="457" t="s">
        <v>24</v>
      </c>
      <c r="I13" s="458"/>
      <c r="J13" s="459"/>
    </row>
    <row r="14" spans="1:11" ht="15.75" thickBot="1">
      <c r="F14" s="259">
        <v>9</v>
      </c>
      <c r="G14" s="263" t="s">
        <v>25</v>
      </c>
      <c r="H14" s="452" t="s">
        <v>26</v>
      </c>
      <c r="I14" s="453"/>
      <c r="J14" s="454"/>
    </row>
    <row r="15" spans="1:11">
      <c r="F15" s="140"/>
      <c r="G15" s="141"/>
      <c r="H15" s="141"/>
      <c r="I15" s="141"/>
      <c r="J15" s="141"/>
    </row>
    <row r="17" spans="1:49" ht="18.75" customHeight="1" thickBot="1"/>
    <row r="18" spans="1:49" ht="18.75" customHeight="1">
      <c r="A18" s="364" t="s">
        <v>27</v>
      </c>
      <c r="B18" s="365"/>
      <c r="C18" s="368" t="s">
        <v>28</v>
      </c>
      <c r="D18" s="371" t="s">
        <v>29</v>
      </c>
      <c r="E18" s="372"/>
      <c r="F18" s="372"/>
      <c r="G18" s="372"/>
      <c r="H18" s="372"/>
      <c r="I18" s="372"/>
      <c r="J18" s="372"/>
      <c r="K18" s="372"/>
      <c r="L18" s="372"/>
      <c r="M18" s="372"/>
      <c r="N18" s="372"/>
      <c r="O18" s="372"/>
      <c r="P18" s="368"/>
      <c r="Q18" s="404" t="s">
        <v>30</v>
      </c>
      <c r="R18" s="405"/>
      <c r="S18" s="405"/>
      <c r="T18" s="406"/>
      <c r="U18" s="410" t="s">
        <v>31</v>
      </c>
      <c r="V18" s="413" t="s">
        <v>32</v>
      </c>
      <c r="W18" s="414"/>
      <c r="X18" s="414"/>
      <c r="Y18" s="414"/>
      <c r="Z18" s="415"/>
      <c r="AA18" s="416" t="s">
        <v>32</v>
      </c>
      <c r="AB18" s="417"/>
      <c r="AC18" s="417"/>
      <c r="AD18" s="417"/>
      <c r="AE18" s="418"/>
      <c r="AF18" s="419" t="s">
        <v>32</v>
      </c>
      <c r="AG18" s="420"/>
      <c r="AH18" s="420"/>
      <c r="AI18" s="420"/>
      <c r="AJ18" s="421"/>
      <c r="AK18" s="422" t="s">
        <v>32</v>
      </c>
      <c r="AL18" s="423"/>
      <c r="AM18" s="423"/>
      <c r="AN18" s="423"/>
      <c r="AO18" s="424"/>
      <c r="AP18" s="386" t="s">
        <v>32</v>
      </c>
      <c r="AQ18" s="387"/>
      <c r="AR18" s="387"/>
      <c r="AS18" s="387"/>
      <c r="AT18" s="388"/>
    </row>
    <row r="19" spans="1:49" ht="21" customHeight="1" thickBot="1">
      <c r="A19" s="366"/>
      <c r="B19" s="367"/>
      <c r="C19" s="369"/>
      <c r="D19" s="373"/>
      <c r="E19" s="374"/>
      <c r="F19" s="374"/>
      <c r="G19" s="374"/>
      <c r="H19" s="374"/>
      <c r="I19" s="374"/>
      <c r="J19" s="374"/>
      <c r="K19" s="374"/>
      <c r="L19" s="374"/>
      <c r="M19" s="374"/>
      <c r="N19" s="374"/>
      <c r="O19" s="374"/>
      <c r="P19" s="370"/>
      <c r="Q19" s="407"/>
      <c r="R19" s="408"/>
      <c r="S19" s="408"/>
      <c r="T19" s="409"/>
      <c r="U19" s="411"/>
      <c r="V19" s="389" t="s">
        <v>33</v>
      </c>
      <c r="W19" s="390"/>
      <c r="X19" s="390"/>
      <c r="Y19" s="390"/>
      <c r="Z19" s="391"/>
      <c r="AA19" s="392" t="s">
        <v>34</v>
      </c>
      <c r="AB19" s="393"/>
      <c r="AC19" s="393"/>
      <c r="AD19" s="393"/>
      <c r="AE19" s="394"/>
      <c r="AF19" s="395" t="s">
        <v>35</v>
      </c>
      <c r="AG19" s="396"/>
      <c r="AH19" s="396"/>
      <c r="AI19" s="396"/>
      <c r="AJ19" s="397"/>
      <c r="AK19" s="398" t="s">
        <v>36</v>
      </c>
      <c r="AL19" s="399"/>
      <c r="AM19" s="399"/>
      <c r="AN19" s="399"/>
      <c r="AO19" s="400"/>
      <c r="AP19" s="401" t="s">
        <v>37</v>
      </c>
      <c r="AQ19" s="402"/>
      <c r="AR19" s="402"/>
      <c r="AS19" s="402"/>
      <c r="AT19" s="403"/>
    </row>
    <row r="20" spans="1:49" s="4" customFormat="1" ht="60" customHeight="1" thickBot="1">
      <c r="A20" s="7" t="s">
        <v>38</v>
      </c>
      <c r="B20" s="8" t="s">
        <v>39</v>
      </c>
      <c r="C20" s="370"/>
      <c r="D20" s="264" t="s">
        <v>40</v>
      </c>
      <c r="E20" s="265" t="s">
        <v>41</v>
      </c>
      <c r="F20" s="265" t="s">
        <v>42</v>
      </c>
      <c r="G20" s="265" t="s">
        <v>43</v>
      </c>
      <c r="H20" s="265" t="s">
        <v>44</v>
      </c>
      <c r="I20" s="265" t="s">
        <v>45</v>
      </c>
      <c r="J20" s="265" t="s">
        <v>46</v>
      </c>
      <c r="K20" s="265" t="s">
        <v>47</v>
      </c>
      <c r="L20" s="265" t="s">
        <v>48</v>
      </c>
      <c r="M20" s="265" t="s">
        <v>49</v>
      </c>
      <c r="N20" s="265" t="s">
        <v>50</v>
      </c>
      <c r="O20" s="265" t="s">
        <v>51</v>
      </c>
      <c r="P20" s="266" t="s">
        <v>52</v>
      </c>
      <c r="Q20" s="267" t="s">
        <v>53</v>
      </c>
      <c r="R20" s="268" t="s">
        <v>54</v>
      </c>
      <c r="S20" s="268" t="s">
        <v>55</v>
      </c>
      <c r="T20" s="269" t="s">
        <v>56</v>
      </c>
      <c r="U20" s="412"/>
      <c r="V20" s="274" t="s">
        <v>57</v>
      </c>
      <c r="W20" s="270" t="s">
        <v>58</v>
      </c>
      <c r="X20" s="270" t="s">
        <v>59</v>
      </c>
      <c r="Y20" s="270" t="s">
        <v>60</v>
      </c>
      <c r="Z20" s="275" t="s">
        <v>61</v>
      </c>
      <c r="AA20" s="276" t="s">
        <v>57</v>
      </c>
      <c r="AB20" s="271" t="s">
        <v>58</v>
      </c>
      <c r="AC20" s="292" t="s">
        <v>59</v>
      </c>
      <c r="AD20" s="271" t="s">
        <v>60</v>
      </c>
      <c r="AE20" s="277" t="s">
        <v>61</v>
      </c>
      <c r="AF20" s="272" t="s">
        <v>57</v>
      </c>
      <c r="AG20" s="273" t="s">
        <v>58</v>
      </c>
      <c r="AH20" s="273" t="s">
        <v>59</v>
      </c>
      <c r="AI20" s="273" t="s">
        <v>60</v>
      </c>
      <c r="AJ20" s="278" t="s">
        <v>61</v>
      </c>
      <c r="AK20" s="279" t="s">
        <v>57</v>
      </c>
      <c r="AL20" s="280" t="s">
        <v>58</v>
      </c>
      <c r="AM20" s="280" t="s">
        <v>59</v>
      </c>
      <c r="AN20" s="280" t="s">
        <v>60</v>
      </c>
      <c r="AO20" s="281" t="s">
        <v>61</v>
      </c>
      <c r="AP20" s="282" t="s">
        <v>43</v>
      </c>
      <c r="AQ20" s="283" t="s">
        <v>57</v>
      </c>
      <c r="AR20" s="283" t="s">
        <v>58</v>
      </c>
      <c r="AS20" s="283" t="s">
        <v>59</v>
      </c>
      <c r="AT20" s="284" t="s">
        <v>62</v>
      </c>
    </row>
    <row r="21" spans="1:49" s="82" customFormat="1" ht="124.5" customHeight="1">
      <c r="A21" s="342">
        <v>7</v>
      </c>
      <c r="B21" s="343" t="s">
        <v>63</v>
      </c>
      <c r="C21" s="344" t="s">
        <v>64</v>
      </c>
      <c r="D21" s="345" t="s">
        <v>65</v>
      </c>
      <c r="E21" s="346">
        <v>0.04</v>
      </c>
      <c r="F21" s="347" t="s">
        <v>66</v>
      </c>
      <c r="G21" s="348" t="s">
        <v>67</v>
      </c>
      <c r="H21" s="348" t="s">
        <v>68</v>
      </c>
      <c r="I21" s="349">
        <v>603</v>
      </c>
      <c r="J21" s="350" t="s">
        <v>69</v>
      </c>
      <c r="K21" s="343" t="s">
        <v>70</v>
      </c>
      <c r="L21" s="351">
        <v>0</v>
      </c>
      <c r="M21" s="351">
        <v>0</v>
      </c>
      <c r="N21" s="351">
        <v>0.1</v>
      </c>
      <c r="O21" s="351">
        <v>0</v>
      </c>
      <c r="P21" s="352">
        <f>L21+M21+N21+O21</f>
        <v>0.1</v>
      </c>
      <c r="Q21" s="353" t="s">
        <v>71</v>
      </c>
      <c r="R21" s="343" t="s">
        <v>72</v>
      </c>
      <c r="S21" s="343" t="s">
        <v>73</v>
      </c>
      <c r="T21" s="354" t="s">
        <v>74</v>
      </c>
      <c r="U21" s="355" t="str">
        <f>IF(Q21="EFICACIA","SI","NO")</f>
        <v>SI</v>
      </c>
      <c r="V21" s="356" t="s">
        <v>75</v>
      </c>
      <c r="W21" s="343" t="s">
        <v>75</v>
      </c>
      <c r="X21" s="357" t="s">
        <v>75</v>
      </c>
      <c r="Y21" s="343" t="s">
        <v>75</v>
      </c>
      <c r="Z21" s="354" t="s">
        <v>75</v>
      </c>
      <c r="AA21" s="356" t="s">
        <v>75</v>
      </c>
      <c r="AB21" s="343" t="s">
        <v>75</v>
      </c>
      <c r="AC21" s="358" t="s">
        <v>75</v>
      </c>
      <c r="AD21" s="358" t="s">
        <v>75</v>
      </c>
      <c r="AE21" s="354" t="s">
        <v>75</v>
      </c>
      <c r="AF21" s="359" t="s">
        <v>75</v>
      </c>
      <c r="AG21" s="358" t="s">
        <v>75</v>
      </c>
      <c r="AH21" s="357" t="s">
        <v>75</v>
      </c>
      <c r="AI21" s="360" t="s">
        <v>75</v>
      </c>
      <c r="AJ21" s="354" t="s">
        <v>75</v>
      </c>
      <c r="AK21" s="356" t="s">
        <v>75</v>
      </c>
      <c r="AL21" s="343" t="s">
        <v>75</v>
      </c>
      <c r="AM21" s="357" t="s">
        <v>75</v>
      </c>
      <c r="AN21" s="358" t="s">
        <v>75</v>
      </c>
      <c r="AO21" s="354" t="s">
        <v>75</v>
      </c>
      <c r="AP21" s="356" t="s">
        <v>75</v>
      </c>
      <c r="AQ21" s="361">
        <v>0.1</v>
      </c>
      <c r="AR21" s="362">
        <v>0</v>
      </c>
      <c r="AS21" s="362">
        <v>0</v>
      </c>
      <c r="AT21" s="363" t="s">
        <v>76</v>
      </c>
      <c r="AU21" s="81"/>
      <c r="AV21" s="81"/>
      <c r="AW21" s="81"/>
    </row>
    <row r="22" spans="1:49" s="82" customFormat="1" ht="141.75" customHeight="1">
      <c r="A22" s="298">
        <v>7</v>
      </c>
      <c r="B22" s="11" t="s">
        <v>63</v>
      </c>
      <c r="C22" s="299" t="s">
        <v>64</v>
      </c>
      <c r="D22" s="300" t="s">
        <v>77</v>
      </c>
      <c r="E22" s="301">
        <v>0.04</v>
      </c>
      <c r="F22" s="302" t="s">
        <v>78</v>
      </c>
      <c r="G22" s="303" t="s">
        <v>79</v>
      </c>
      <c r="H22" s="303" t="s">
        <v>80</v>
      </c>
      <c r="I22" s="65">
        <v>242</v>
      </c>
      <c r="J22" s="72" t="s">
        <v>69</v>
      </c>
      <c r="K22" s="11" t="s">
        <v>81</v>
      </c>
      <c r="L22" s="151">
        <v>0</v>
      </c>
      <c r="M22" s="304">
        <v>0.1</v>
      </c>
      <c r="N22" s="151">
        <v>0</v>
      </c>
      <c r="O22" s="151">
        <v>0</v>
      </c>
      <c r="P22" s="305">
        <f t="shared" ref="P22:P40" si="0">L22+M22+N22+O22</f>
        <v>0.1</v>
      </c>
      <c r="Q22" s="10" t="s">
        <v>71</v>
      </c>
      <c r="R22" s="11" t="s">
        <v>72</v>
      </c>
      <c r="S22" s="11" t="s">
        <v>73</v>
      </c>
      <c r="T22" s="12" t="s">
        <v>82</v>
      </c>
      <c r="U22" s="306" t="str">
        <f t="shared" ref="U22:U40" si="1">IF(Q22="EFICACIA","SI","NO")</f>
        <v>SI</v>
      </c>
      <c r="V22" s="307" t="s">
        <v>75</v>
      </c>
      <c r="W22" s="11" t="s">
        <v>75</v>
      </c>
      <c r="X22" s="308" t="s">
        <v>75</v>
      </c>
      <c r="Y22" s="11" t="s">
        <v>75</v>
      </c>
      <c r="Z22" s="12" t="s">
        <v>75</v>
      </c>
      <c r="AA22" s="309">
        <v>0</v>
      </c>
      <c r="AB22" s="11" t="s">
        <v>75</v>
      </c>
      <c r="AC22" s="310" t="s">
        <v>75</v>
      </c>
      <c r="AD22" s="310" t="s">
        <v>75</v>
      </c>
      <c r="AE22" s="12" t="s">
        <v>75</v>
      </c>
      <c r="AF22" s="311">
        <v>0.1</v>
      </c>
      <c r="AG22" s="312">
        <v>0.1</v>
      </c>
      <c r="AH22" s="313">
        <v>1</v>
      </c>
      <c r="AI22" s="314" t="s">
        <v>83</v>
      </c>
      <c r="AJ22" s="315" t="s">
        <v>84</v>
      </c>
      <c r="AK22" s="307" t="s">
        <v>75</v>
      </c>
      <c r="AL22" s="11" t="s">
        <v>75</v>
      </c>
      <c r="AM22" s="308" t="s">
        <v>75</v>
      </c>
      <c r="AN22" s="310" t="s">
        <v>75</v>
      </c>
      <c r="AO22" s="12" t="s">
        <v>75</v>
      </c>
      <c r="AP22" s="307" t="str">
        <f t="shared" ref="AP22:AP30" si="2">G22</f>
        <v>Participación de los Ciudadanos en la Audiencia de Rendición de Cuentas</v>
      </c>
      <c r="AQ22" s="312">
        <v>0.1</v>
      </c>
      <c r="AR22" s="316">
        <v>0.1</v>
      </c>
      <c r="AS22" s="316">
        <v>1</v>
      </c>
      <c r="AT22" s="317" t="s">
        <v>85</v>
      </c>
      <c r="AU22" s="81"/>
      <c r="AV22" s="81"/>
      <c r="AW22" s="81"/>
    </row>
    <row r="23" spans="1:49" s="47" customFormat="1" ht="210">
      <c r="A23" s="18">
        <v>6</v>
      </c>
      <c r="B23" s="23" t="s">
        <v>86</v>
      </c>
      <c r="C23" s="28" t="s">
        <v>64</v>
      </c>
      <c r="D23" s="29" t="s">
        <v>87</v>
      </c>
      <c r="E23" s="150">
        <v>0.04</v>
      </c>
      <c r="F23" s="30" t="s">
        <v>88</v>
      </c>
      <c r="G23" s="31" t="s">
        <v>89</v>
      </c>
      <c r="H23" s="31" t="s">
        <v>90</v>
      </c>
      <c r="I23" s="22" t="s">
        <v>91</v>
      </c>
      <c r="J23" s="9" t="s">
        <v>92</v>
      </c>
      <c r="K23" s="23" t="s">
        <v>93</v>
      </c>
      <c r="L23" s="151">
        <v>0</v>
      </c>
      <c r="M23" s="32">
        <v>1</v>
      </c>
      <c r="N23" s="32">
        <v>1</v>
      </c>
      <c r="O23" s="32">
        <v>1</v>
      </c>
      <c r="P23" s="33">
        <v>1</v>
      </c>
      <c r="Q23" s="34" t="s">
        <v>71</v>
      </c>
      <c r="R23" s="23" t="s">
        <v>94</v>
      </c>
      <c r="S23" s="23" t="s">
        <v>73</v>
      </c>
      <c r="T23" s="35"/>
      <c r="U23" s="36" t="str">
        <f t="shared" si="1"/>
        <v>SI</v>
      </c>
      <c r="V23" s="17" t="s">
        <v>75</v>
      </c>
      <c r="W23" s="13" t="s">
        <v>75</v>
      </c>
      <c r="X23" s="14" t="s">
        <v>75</v>
      </c>
      <c r="Y23" s="13" t="s">
        <v>75</v>
      </c>
      <c r="Z23" s="48" t="s">
        <v>75</v>
      </c>
      <c r="AA23" s="37">
        <v>1</v>
      </c>
      <c r="AB23" s="152">
        <v>1</v>
      </c>
      <c r="AC23" s="152">
        <v>1</v>
      </c>
      <c r="AD23" s="6" t="s">
        <v>95</v>
      </c>
      <c r="AE23" s="16" t="s">
        <v>96</v>
      </c>
      <c r="AF23" s="59">
        <v>1</v>
      </c>
      <c r="AG23" s="58">
        <v>1</v>
      </c>
      <c r="AH23" s="40">
        <v>1</v>
      </c>
      <c r="AI23" s="41" t="s">
        <v>97</v>
      </c>
      <c r="AJ23" s="42" t="s">
        <v>98</v>
      </c>
      <c r="AK23" s="59">
        <v>1</v>
      </c>
      <c r="AL23" s="58">
        <v>1</v>
      </c>
      <c r="AM23" s="40">
        <v>1</v>
      </c>
      <c r="AN23" s="43" t="s">
        <v>99</v>
      </c>
      <c r="AO23" s="44" t="s">
        <v>100</v>
      </c>
      <c r="AP23" s="45" t="str">
        <f t="shared" si="2"/>
        <v xml:space="preserve">Porcentaje de cumplimiento del Plan de Acción para la implementación de los presupuestos participativos </v>
      </c>
      <c r="AQ23" s="144">
        <v>1</v>
      </c>
      <c r="AR23" s="40">
        <v>1</v>
      </c>
      <c r="AS23" s="158">
        <v>1</v>
      </c>
      <c r="AT23" s="205" t="s">
        <v>101</v>
      </c>
      <c r="AU23" s="46"/>
      <c r="AV23" s="46"/>
      <c r="AW23" s="46"/>
    </row>
    <row r="24" spans="1:49" s="82" customFormat="1" ht="75">
      <c r="A24" s="298">
        <v>6</v>
      </c>
      <c r="B24" s="11" t="s">
        <v>86</v>
      </c>
      <c r="C24" s="299" t="s">
        <v>64</v>
      </c>
      <c r="D24" s="300" t="s">
        <v>102</v>
      </c>
      <c r="E24" s="301">
        <v>0.04</v>
      </c>
      <c r="F24" s="302" t="s">
        <v>88</v>
      </c>
      <c r="G24" s="303" t="s">
        <v>103</v>
      </c>
      <c r="H24" s="303" t="s">
        <v>104</v>
      </c>
      <c r="I24" s="65">
        <v>57.2</v>
      </c>
      <c r="J24" s="72" t="s">
        <v>105</v>
      </c>
      <c r="K24" s="11" t="s">
        <v>106</v>
      </c>
      <c r="L24" s="151">
        <v>0</v>
      </c>
      <c r="M24" s="151">
        <v>0</v>
      </c>
      <c r="N24" s="151">
        <v>0</v>
      </c>
      <c r="O24" s="318">
        <v>0.7</v>
      </c>
      <c r="P24" s="53">
        <v>0.7</v>
      </c>
      <c r="Q24" s="10" t="s">
        <v>71</v>
      </c>
      <c r="R24" s="11" t="s">
        <v>107</v>
      </c>
      <c r="S24" s="11" t="s">
        <v>73</v>
      </c>
      <c r="T24" s="12"/>
      <c r="U24" s="306" t="str">
        <f t="shared" si="1"/>
        <v>SI</v>
      </c>
      <c r="V24" s="307" t="s">
        <v>75</v>
      </c>
      <c r="W24" s="11" t="s">
        <v>75</v>
      </c>
      <c r="X24" s="308" t="s">
        <v>75</v>
      </c>
      <c r="Y24" s="11" t="s">
        <v>75</v>
      </c>
      <c r="Z24" s="12" t="s">
        <v>75</v>
      </c>
      <c r="AA24" s="307" t="s">
        <v>75</v>
      </c>
      <c r="AB24" s="11" t="s">
        <v>75</v>
      </c>
      <c r="AC24" s="310" t="s">
        <v>75</v>
      </c>
      <c r="AD24" s="310" t="s">
        <v>75</v>
      </c>
      <c r="AE24" s="12" t="s">
        <v>75</v>
      </c>
      <c r="AF24" s="67" t="s">
        <v>75</v>
      </c>
      <c r="AG24" s="310" t="s">
        <v>75</v>
      </c>
      <c r="AH24" s="308" t="s">
        <v>75</v>
      </c>
      <c r="AI24" s="314" t="s">
        <v>75</v>
      </c>
      <c r="AJ24" s="12" t="s">
        <v>75</v>
      </c>
      <c r="AK24" s="311">
        <v>0.7</v>
      </c>
      <c r="AL24" s="319">
        <v>0.7</v>
      </c>
      <c r="AM24" s="316">
        <v>1</v>
      </c>
      <c r="AN24" s="320" t="s">
        <v>108</v>
      </c>
      <c r="AO24" s="317" t="s">
        <v>109</v>
      </c>
      <c r="AP24" s="307" t="str">
        <f t="shared" si="2"/>
        <v xml:space="preserve">Porcentaje de cumplimiento físico acumulado del Plan de Desarrollo Local </v>
      </c>
      <c r="AQ24" s="312">
        <v>0.7</v>
      </c>
      <c r="AR24" s="316">
        <v>0.7</v>
      </c>
      <c r="AS24" s="316">
        <v>1</v>
      </c>
      <c r="AT24" s="317" t="s">
        <v>108</v>
      </c>
      <c r="AU24" s="81"/>
      <c r="AV24" s="81"/>
      <c r="AW24" s="81"/>
    </row>
    <row r="25" spans="1:49" ht="90">
      <c r="A25" s="18">
        <v>6</v>
      </c>
      <c r="B25" s="13" t="s">
        <v>86</v>
      </c>
      <c r="C25" s="19" t="s">
        <v>110</v>
      </c>
      <c r="D25" s="49" t="s">
        <v>111</v>
      </c>
      <c r="E25" s="150">
        <v>0.04</v>
      </c>
      <c r="F25" s="20" t="s">
        <v>112</v>
      </c>
      <c r="G25" s="21" t="s">
        <v>113</v>
      </c>
      <c r="H25" s="21" t="s">
        <v>114</v>
      </c>
      <c r="I25" s="50" t="s">
        <v>115</v>
      </c>
      <c r="J25" s="9" t="s">
        <v>105</v>
      </c>
      <c r="K25" s="23" t="s">
        <v>116</v>
      </c>
      <c r="L25" s="151">
        <v>0</v>
      </c>
      <c r="M25" s="51">
        <v>0.2</v>
      </c>
      <c r="N25" s="151">
        <v>0</v>
      </c>
      <c r="O25" s="52">
        <v>0.92</v>
      </c>
      <c r="P25" s="53">
        <v>0.92</v>
      </c>
      <c r="Q25" s="10" t="s">
        <v>71</v>
      </c>
      <c r="R25" s="11" t="s">
        <v>117</v>
      </c>
      <c r="S25" s="11" t="s">
        <v>118</v>
      </c>
      <c r="T25" s="12" t="s">
        <v>119</v>
      </c>
      <c r="U25" s="24" t="str">
        <f t="shared" si="1"/>
        <v>SI</v>
      </c>
      <c r="V25" s="17" t="s">
        <v>75</v>
      </c>
      <c r="W25" s="13" t="s">
        <v>75</v>
      </c>
      <c r="X25" s="14" t="s">
        <v>75</v>
      </c>
      <c r="Y25" s="13" t="s">
        <v>75</v>
      </c>
      <c r="Z25" s="48" t="s">
        <v>75</v>
      </c>
      <c r="AA25" s="54">
        <v>0.2</v>
      </c>
      <c r="AB25" s="6" t="s">
        <v>120</v>
      </c>
      <c r="AC25" s="152">
        <v>1</v>
      </c>
      <c r="AD25" s="6" t="s">
        <v>121</v>
      </c>
      <c r="AE25" s="48" t="s">
        <v>122</v>
      </c>
      <c r="AF25" s="26" t="s">
        <v>75</v>
      </c>
      <c r="AG25" s="6" t="s">
        <v>75</v>
      </c>
      <c r="AH25" s="14" t="s">
        <v>75</v>
      </c>
      <c r="AI25" s="27" t="s">
        <v>75</v>
      </c>
      <c r="AJ25" s="48" t="s">
        <v>75</v>
      </c>
      <c r="AK25" s="59">
        <f t="shared" ref="AK25:AK47" si="3">O25</f>
        <v>0.92</v>
      </c>
      <c r="AL25" s="58">
        <v>0.97950000000000004</v>
      </c>
      <c r="AM25" s="40">
        <v>1</v>
      </c>
      <c r="AN25" s="15" t="s">
        <v>123</v>
      </c>
      <c r="AO25" s="16" t="s">
        <v>124</v>
      </c>
      <c r="AP25" s="17" t="str">
        <f t="shared" si="2"/>
        <v>Porcentaje de compromiso del presupuesto de inversión directa de la vigencia 2020</v>
      </c>
      <c r="AQ25" s="144">
        <v>0.92</v>
      </c>
      <c r="AR25" s="40">
        <v>0.97950000000000004</v>
      </c>
      <c r="AS25" s="40">
        <v>1</v>
      </c>
      <c r="AT25" s="16" t="s">
        <v>123</v>
      </c>
    </row>
    <row r="26" spans="1:49" ht="75">
      <c r="A26" s="18">
        <v>6</v>
      </c>
      <c r="B26" s="13" t="s">
        <v>86</v>
      </c>
      <c r="C26" s="19" t="s">
        <v>110</v>
      </c>
      <c r="D26" s="49" t="s">
        <v>125</v>
      </c>
      <c r="E26" s="150">
        <v>0.04</v>
      </c>
      <c r="F26" s="20" t="s">
        <v>112</v>
      </c>
      <c r="G26" s="21" t="s">
        <v>126</v>
      </c>
      <c r="H26" s="21" t="s">
        <v>127</v>
      </c>
      <c r="I26" s="55">
        <v>0.29820000000000002</v>
      </c>
      <c r="J26" s="9" t="s">
        <v>105</v>
      </c>
      <c r="K26" s="23" t="s">
        <v>128</v>
      </c>
      <c r="L26" s="151">
        <v>0</v>
      </c>
      <c r="M26" s="151">
        <v>0</v>
      </c>
      <c r="N26" s="151">
        <v>0</v>
      </c>
      <c r="O26" s="52">
        <v>0.4</v>
      </c>
      <c r="P26" s="53">
        <v>0.4</v>
      </c>
      <c r="Q26" s="10" t="s">
        <v>71</v>
      </c>
      <c r="R26" s="11" t="s">
        <v>117</v>
      </c>
      <c r="S26" s="11" t="s">
        <v>118</v>
      </c>
      <c r="T26" s="12" t="s">
        <v>119</v>
      </c>
      <c r="U26" s="24" t="str">
        <f t="shared" si="1"/>
        <v>SI</v>
      </c>
      <c r="V26" s="17" t="s">
        <v>75</v>
      </c>
      <c r="W26" s="13" t="s">
        <v>75</v>
      </c>
      <c r="X26" s="14" t="s">
        <v>75</v>
      </c>
      <c r="Y26" s="13" t="s">
        <v>75</v>
      </c>
      <c r="Z26" s="48" t="s">
        <v>75</v>
      </c>
      <c r="AA26" s="17" t="s">
        <v>75</v>
      </c>
      <c r="AB26" s="13" t="s">
        <v>75</v>
      </c>
      <c r="AC26" s="6" t="s">
        <v>75</v>
      </c>
      <c r="AD26" s="6" t="s">
        <v>75</v>
      </c>
      <c r="AE26" s="12" t="s">
        <v>75</v>
      </c>
      <c r="AF26" s="26" t="s">
        <v>75</v>
      </c>
      <c r="AG26" s="6" t="s">
        <v>75</v>
      </c>
      <c r="AH26" s="14" t="s">
        <v>75</v>
      </c>
      <c r="AI26" s="27" t="s">
        <v>75</v>
      </c>
      <c r="AJ26" s="48" t="s">
        <v>75</v>
      </c>
      <c r="AK26" s="59">
        <f t="shared" si="3"/>
        <v>0.4</v>
      </c>
      <c r="AL26" s="58">
        <v>0.4582</v>
      </c>
      <c r="AM26" s="40">
        <v>1</v>
      </c>
      <c r="AN26" s="15" t="s">
        <v>129</v>
      </c>
      <c r="AO26" s="16" t="s">
        <v>124</v>
      </c>
      <c r="AP26" s="17" t="str">
        <f t="shared" si="2"/>
        <v>Porcentaje de Giros de la Vigencia 2019</v>
      </c>
      <c r="AQ26" s="144">
        <v>0.4</v>
      </c>
      <c r="AR26" s="40">
        <v>0.4582</v>
      </c>
      <c r="AS26" s="40">
        <v>1</v>
      </c>
      <c r="AT26" s="16" t="s">
        <v>129</v>
      </c>
    </row>
    <row r="27" spans="1:49" ht="75">
      <c r="A27" s="18">
        <v>6</v>
      </c>
      <c r="B27" s="13" t="s">
        <v>86</v>
      </c>
      <c r="C27" s="19" t="s">
        <v>110</v>
      </c>
      <c r="D27" s="49" t="s">
        <v>130</v>
      </c>
      <c r="E27" s="150">
        <v>0.04</v>
      </c>
      <c r="F27" s="20" t="s">
        <v>112</v>
      </c>
      <c r="G27" s="21" t="s">
        <v>131</v>
      </c>
      <c r="H27" s="21" t="s">
        <v>132</v>
      </c>
      <c r="I27" s="55">
        <v>0.79690000000000005</v>
      </c>
      <c r="J27" s="9" t="s">
        <v>105</v>
      </c>
      <c r="K27" s="23" t="s">
        <v>133</v>
      </c>
      <c r="L27" s="151">
        <v>0</v>
      </c>
      <c r="M27" s="151">
        <v>0</v>
      </c>
      <c r="N27" s="151">
        <v>0</v>
      </c>
      <c r="O27" s="52">
        <v>0.6</v>
      </c>
      <c r="P27" s="53">
        <v>0.6</v>
      </c>
      <c r="Q27" s="10" t="s">
        <v>71</v>
      </c>
      <c r="R27" s="11" t="s">
        <v>117</v>
      </c>
      <c r="S27" s="11" t="s">
        <v>118</v>
      </c>
      <c r="T27" s="12" t="s">
        <v>119</v>
      </c>
      <c r="U27" s="24" t="str">
        <f t="shared" si="1"/>
        <v>SI</v>
      </c>
      <c r="V27" s="17" t="s">
        <v>75</v>
      </c>
      <c r="W27" s="13" t="s">
        <v>75</v>
      </c>
      <c r="X27" s="14" t="s">
        <v>75</v>
      </c>
      <c r="Y27" s="13" t="s">
        <v>75</v>
      </c>
      <c r="Z27" s="48" t="s">
        <v>75</v>
      </c>
      <c r="AA27" s="17" t="s">
        <v>75</v>
      </c>
      <c r="AB27" s="13" t="s">
        <v>75</v>
      </c>
      <c r="AC27" s="6" t="s">
        <v>75</v>
      </c>
      <c r="AD27" s="6" t="s">
        <v>75</v>
      </c>
      <c r="AE27" s="48" t="s">
        <v>75</v>
      </c>
      <c r="AF27" s="26" t="s">
        <v>75</v>
      </c>
      <c r="AG27" s="6" t="s">
        <v>75</v>
      </c>
      <c r="AH27" s="14" t="s">
        <v>75</v>
      </c>
      <c r="AI27" s="27" t="s">
        <v>75</v>
      </c>
      <c r="AJ27" s="48" t="s">
        <v>75</v>
      </c>
      <c r="AK27" s="59">
        <f t="shared" si="3"/>
        <v>0.6</v>
      </c>
      <c r="AL27" s="58">
        <v>0.52429999999999999</v>
      </c>
      <c r="AM27" s="40">
        <v>0.87</v>
      </c>
      <c r="AN27" s="15" t="s">
        <v>134</v>
      </c>
      <c r="AO27" s="16" t="s">
        <v>124</v>
      </c>
      <c r="AP27" s="17" t="str">
        <f t="shared" si="2"/>
        <v>Porcentaje de Giros de Obligaciones por Pagar 2019 y anteriores</v>
      </c>
      <c r="AQ27" s="144">
        <v>0.6</v>
      </c>
      <c r="AR27" s="40">
        <v>0.52429999999999999</v>
      </c>
      <c r="AS27" s="40">
        <v>0.87</v>
      </c>
      <c r="AT27" s="16" t="s">
        <v>134</v>
      </c>
    </row>
    <row r="28" spans="1:49" ht="75">
      <c r="A28" s="18">
        <v>6</v>
      </c>
      <c r="B28" s="13" t="s">
        <v>86</v>
      </c>
      <c r="C28" s="19" t="s">
        <v>110</v>
      </c>
      <c r="D28" s="56" t="s">
        <v>135</v>
      </c>
      <c r="E28" s="150">
        <v>0.04</v>
      </c>
      <c r="F28" s="20" t="s">
        <v>112</v>
      </c>
      <c r="G28" s="21" t="s">
        <v>136</v>
      </c>
      <c r="H28" s="21" t="s">
        <v>137</v>
      </c>
      <c r="I28" s="55">
        <v>0.44490000000000002</v>
      </c>
      <c r="J28" s="9" t="s">
        <v>105</v>
      </c>
      <c r="K28" s="23" t="s">
        <v>138</v>
      </c>
      <c r="L28" s="151">
        <v>0</v>
      </c>
      <c r="M28" s="151">
        <v>0</v>
      </c>
      <c r="N28" s="151">
        <v>0</v>
      </c>
      <c r="O28" s="52">
        <v>0.45</v>
      </c>
      <c r="P28" s="53">
        <v>0.45</v>
      </c>
      <c r="Q28" s="10" t="s">
        <v>71</v>
      </c>
      <c r="R28" s="11" t="s">
        <v>117</v>
      </c>
      <c r="S28" s="11" t="s">
        <v>118</v>
      </c>
      <c r="T28" s="12" t="s">
        <v>119</v>
      </c>
      <c r="U28" s="24" t="str">
        <f t="shared" si="1"/>
        <v>SI</v>
      </c>
      <c r="V28" s="17" t="s">
        <v>75</v>
      </c>
      <c r="W28" s="13" t="s">
        <v>75</v>
      </c>
      <c r="X28" s="14" t="s">
        <v>75</v>
      </c>
      <c r="Y28" s="13" t="s">
        <v>75</v>
      </c>
      <c r="Z28" s="48" t="s">
        <v>75</v>
      </c>
      <c r="AA28" s="17" t="s">
        <v>75</v>
      </c>
      <c r="AB28" s="13" t="s">
        <v>75</v>
      </c>
      <c r="AC28" s="6" t="s">
        <v>75</v>
      </c>
      <c r="AD28" s="6" t="s">
        <v>75</v>
      </c>
      <c r="AE28" s="48" t="s">
        <v>75</v>
      </c>
      <c r="AF28" s="26" t="s">
        <v>75</v>
      </c>
      <c r="AG28" s="6" t="s">
        <v>75</v>
      </c>
      <c r="AH28" s="14" t="s">
        <v>75</v>
      </c>
      <c r="AI28" s="27" t="s">
        <v>75</v>
      </c>
      <c r="AJ28" s="48" t="s">
        <v>75</v>
      </c>
      <c r="AK28" s="196">
        <v>0.45</v>
      </c>
      <c r="AL28" s="58">
        <v>0.41439999999999999</v>
      </c>
      <c r="AM28" s="285">
        <v>0.91</v>
      </c>
      <c r="AN28" s="139" t="s">
        <v>139</v>
      </c>
      <c r="AO28" s="16" t="s">
        <v>124</v>
      </c>
      <c r="AP28" s="17" t="str">
        <f t="shared" si="2"/>
        <v xml:space="preserve">Porcentaje de Giros de Obligaciones por Pagar </v>
      </c>
      <c r="AQ28" s="143">
        <v>0.45</v>
      </c>
      <c r="AR28" s="70">
        <v>0.41439999999999999</v>
      </c>
      <c r="AS28" s="285">
        <v>0.91</v>
      </c>
      <c r="AT28" s="206" t="s">
        <v>139</v>
      </c>
    </row>
    <row r="29" spans="1:49" s="47" customFormat="1" ht="240">
      <c r="A29" s="18">
        <v>6</v>
      </c>
      <c r="B29" s="23" t="s">
        <v>86</v>
      </c>
      <c r="C29" s="28" t="s">
        <v>110</v>
      </c>
      <c r="D29" s="57" t="s">
        <v>140</v>
      </c>
      <c r="E29" s="150">
        <v>0.04</v>
      </c>
      <c r="F29" s="30" t="s">
        <v>88</v>
      </c>
      <c r="G29" s="31" t="s">
        <v>141</v>
      </c>
      <c r="H29" s="31" t="s">
        <v>90</v>
      </c>
      <c r="I29" s="22" t="s">
        <v>91</v>
      </c>
      <c r="J29" s="9" t="s">
        <v>92</v>
      </c>
      <c r="K29" s="23" t="s">
        <v>93</v>
      </c>
      <c r="L29" s="151">
        <v>0</v>
      </c>
      <c r="M29" s="32">
        <v>1</v>
      </c>
      <c r="N29" s="32">
        <v>1</v>
      </c>
      <c r="O29" s="32">
        <v>1</v>
      </c>
      <c r="P29" s="33">
        <v>1</v>
      </c>
      <c r="Q29" s="34" t="s">
        <v>71</v>
      </c>
      <c r="R29" s="23" t="s">
        <v>142</v>
      </c>
      <c r="S29" s="23" t="s">
        <v>143</v>
      </c>
      <c r="T29" s="35"/>
      <c r="U29" s="36" t="str">
        <f t="shared" si="1"/>
        <v>SI</v>
      </c>
      <c r="V29" s="17" t="s">
        <v>75</v>
      </c>
      <c r="W29" s="13" t="s">
        <v>75</v>
      </c>
      <c r="X29" s="14" t="s">
        <v>75</v>
      </c>
      <c r="Y29" s="13" t="s">
        <v>75</v>
      </c>
      <c r="Z29" s="48" t="s">
        <v>75</v>
      </c>
      <c r="AA29" s="37">
        <v>1</v>
      </c>
      <c r="AB29" s="58">
        <v>1</v>
      </c>
      <c r="AC29" s="25">
        <v>1</v>
      </c>
      <c r="AD29" s="80" t="s">
        <v>144</v>
      </c>
      <c r="AE29" s="44" t="s">
        <v>145</v>
      </c>
      <c r="AF29" s="59">
        <v>1</v>
      </c>
      <c r="AG29" s="58">
        <v>0.75</v>
      </c>
      <c r="AH29" s="40">
        <v>0.75</v>
      </c>
      <c r="AI29" s="60" t="s">
        <v>146</v>
      </c>
      <c r="AJ29" s="44" t="s">
        <v>147</v>
      </c>
      <c r="AK29" s="59">
        <v>1</v>
      </c>
      <c r="AL29" s="58">
        <v>0.75</v>
      </c>
      <c r="AM29" s="40">
        <v>0.75</v>
      </c>
      <c r="AN29" s="43" t="s">
        <v>148</v>
      </c>
      <c r="AO29" s="44" t="s">
        <v>149</v>
      </c>
      <c r="AP29" s="45" t="str">
        <f t="shared" si="2"/>
        <v>Porcentaje de ejecución del SIPSE local</v>
      </c>
      <c r="AQ29" s="144">
        <v>1</v>
      </c>
      <c r="AR29" s="40">
        <v>0.75</v>
      </c>
      <c r="AS29" s="40">
        <v>0.75</v>
      </c>
      <c r="AT29" s="44" t="s">
        <v>148</v>
      </c>
      <c r="AU29" s="46"/>
      <c r="AV29" s="46"/>
      <c r="AW29" s="46"/>
    </row>
    <row r="30" spans="1:49" s="47" customFormat="1" ht="169.5" customHeight="1">
      <c r="A30" s="18">
        <v>6</v>
      </c>
      <c r="B30" s="23" t="s">
        <v>86</v>
      </c>
      <c r="C30" s="28" t="s">
        <v>110</v>
      </c>
      <c r="D30" s="61" t="s">
        <v>150</v>
      </c>
      <c r="E30" s="150">
        <v>0.04</v>
      </c>
      <c r="F30" s="30" t="s">
        <v>112</v>
      </c>
      <c r="G30" s="31" t="s">
        <v>151</v>
      </c>
      <c r="H30" s="31" t="s">
        <v>90</v>
      </c>
      <c r="I30" s="22" t="s">
        <v>91</v>
      </c>
      <c r="J30" s="9" t="s">
        <v>92</v>
      </c>
      <c r="K30" s="23" t="s">
        <v>93</v>
      </c>
      <c r="L30" s="151">
        <v>0</v>
      </c>
      <c r="M30" s="32">
        <v>1</v>
      </c>
      <c r="N30" s="32">
        <v>1</v>
      </c>
      <c r="O30" s="32">
        <v>1</v>
      </c>
      <c r="P30" s="33">
        <v>1</v>
      </c>
      <c r="Q30" s="34" t="s">
        <v>71</v>
      </c>
      <c r="R30" s="23" t="s">
        <v>152</v>
      </c>
      <c r="S30" s="23" t="s">
        <v>153</v>
      </c>
      <c r="T30" s="35"/>
      <c r="U30" s="36" t="str">
        <f t="shared" si="1"/>
        <v>SI</v>
      </c>
      <c r="V30" s="17" t="s">
        <v>154</v>
      </c>
      <c r="W30" s="13" t="s">
        <v>154</v>
      </c>
      <c r="X30" s="14" t="s">
        <v>154</v>
      </c>
      <c r="Y30" s="13" t="s">
        <v>154</v>
      </c>
      <c r="Z30" s="48" t="s">
        <v>154</v>
      </c>
      <c r="AA30" s="37">
        <v>1</v>
      </c>
      <c r="AB30" s="152">
        <v>1</v>
      </c>
      <c r="AC30" s="152">
        <v>1</v>
      </c>
      <c r="AD30" s="62" t="s">
        <v>155</v>
      </c>
      <c r="AE30" s="64" t="s">
        <v>156</v>
      </c>
      <c r="AF30" s="59">
        <v>1</v>
      </c>
      <c r="AG30" s="58">
        <v>1</v>
      </c>
      <c r="AH30" s="40">
        <v>1</v>
      </c>
      <c r="AI30" s="63" t="s">
        <v>157</v>
      </c>
      <c r="AJ30" s="64" t="s">
        <v>158</v>
      </c>
      <c r="AK30" s="59">
        <v>1</v>
      </c>
      <c r="AL30" s="58">
        <v>1</v>
      </c>
      <c r="AM30" s="40">
        <v>1</v>
      </c>
      <c r="AN30" s="63" t="s">
        <v>159</v>
      </c>
      <c r="AO30" s="64" t="s">
        <v>158</v>
      </c>
      <c r="AP30" s="45" t="str">
        <f t="shared" si="2"/>
        <v>Porcentaje de avance acumulado en el cumplimiento del Plan de Sostenibilidad contable programado</v>
      </c>
      <c r="AQ30" s="144">
        <v>1</v>
      </c>
      <c r="AR30" s="40">
        <v>1</v>
      </c>
      <c r="AS30" s="40">
        <v>1</v>
      </c>
      <c r="AT30" s="207" t="s">
        <v>159</v>
      </c>
      <c r="AU30" s="46"/>
      <c r="AV30" s="46"/>
      <c r="AW30" s="46"/>
    </row>
    <row r="31" spans="1:49" s="82" customFormat="1" ht="102.75" customHeight="1">
      <c r="A31" s="10">
        <v>7</v>
      </c>
      <c r="B31" s="11" t="s">
        <v>63</v>
      </c>
      <c r="C31" s="299" t="s">
        <v>110</v>
      </c>
      <c r="D31" s="321" t="s">
        <v>160</v>
      </c>
      <c r="E31" s="301">
        <v>0.04</v>
      </c>
      <c r="F31" s="302" t="s">
        <v>112</v>
      </c>
      <c r="G31" s="303" t="s">
        <v>161</v>
      </c>
      <c r="H31" s="303" t="s">
        <v>162</v>
      </c>
      <c r="I31" s="65" t="s">
        <v>91</v>
      </c>
      <c r="J31" s="72" t="s">
        <v>92</v>
      </c>
      <c r="K31" s="11" t="s">
        <v>106</v>
      </c>
      <c r="L31" s="52">
        <v>0</v>
      </c>
      <c r="M31" s="52">
        <v>0</v>
      </c>
      <c r="N31" s="52">
        <v>0</v>
      </c>
      <c r="O31" s="52">
        <v>1</v>
      </c>
      <c r="P31" s="53">
        <v>1</v>
      </c>
      <c r="Q31" s="10" t="s">
        <v>71</v>
      </c>
      <c r="R31" s="11" t="s">
        <v>163</v>
      </c>
      <c r="S31" s="11" t="s">
        <v>164</v>
      </c>
      <c r="T31" s="12" t="s">
        <v>165</v>
      </c>
      <c r="U31" s="322"/>
      <c r="V31" s="307" t="s">
        <v>75</v>
      </c>
      <c r="W31" s="11" t="s">
        <v>75</v>
      </c>
      <c r="X31" s="308" t="s">
        <v>75</v>
      </c>
      <c r="Y31" s="11" t="s">
        <v>75</v>
      </c>
      <c r="Z31" s="12" t="s">
        <v>75</v>
      </c>
      <c r="AA31" s="307" t="s">
        <v>75</v>
      </c>
      <c r="AB31" s="11" t="s">
        <v>75</v>
      </c>
      <c r="AC31" s="310" t="s">
        <v>75</v>
      </c>
      <c r="AD31" s="310" t="s">
        <v>75</v>
      </c>
      <c r="AE31" s="12" t="s">
        <v>75</v>
      </c>
      <c r="AF31" s="67" t="s">
        <v>75</v>
      </c>
      <c r="AG31" s="310" t="s">
        <v>75</v>
      </c>
      <c r="AH31" s="308" t="s">
        <v>75</v>
      </c>
      <c r="AI31" s="314" t="s">
        <v>75</v>
      </c>
      <c r="AJ31" s="12" t="s">
        <v>75</v>
      </c>
      <c r="AK31" s="311">
        <v>1</v>
      </c>
      <c r="AL31" s="319">
        <v>1</v>
      </c>
      <c r="AM31" s="316">
        <v>1</v>
      </c>
      <c r="AN31" s="320" t="s">
        <v>166</v>
      </c>
      <c r="AO31" s="323" t="s">
        <v>167</v>
      </c>
      <c r="AP31" s="324" t="s">
        <v>161</v>
      </c>
      <c r="AQ31" s="312">
        <v>1</v>
      </c>
      <c r="AR31" s="319">
        <v>1</v>
      </c>
      <c r="AS31" s="316">
        <v>1</v>
      </c>
      <c r="AT31" s="320" t="s">
        <v>166</v>
      </c>
      <c r="AU31" s="81"/>
      <c r="AV31" s="81"/>
      <c r="AW31" s="81"/>
    </row>
    <row r="32" spans="1:49" s="82" customFormat="1" ht="90">
      <c r="A32" s="298">
        <v>7</v>
      </c>
      <c r="B32" s="11" t="s">
        <v>63</v>
      </c>
      <c r="C32" s="299" t="s">
        <v>168</v>
      </c>
      <c r="D32" s="325" t="s">
        <v>169</v>
      </c>
      <c r="E32" s="301">
        <v>0.04</v>
      </c>
      <c r="F32" s="302" t="s">
        <v>112</v>
      </c>
      <c r="G32" s="303" t="s">
        <v>170</v>
      </c>
      <c r="H32" s="303" t="s">
        <v>171</v>
      </c>
      <c r="I32" s="65">
        <v>142</v>
      </c>
      <c r="J32" s="72" t="s">
        <v>105</v>
      </c>
      <c r="K32" s="11" t="s">
        <v>172</v>
      </c>
      <c r="L32" s="52">
        <v>0.25</v>
      </c>
      <c r="M32" s="52">
        <v>0.5</v>
      </c>
      <c r="N32" s="52">
        <v>0.75</v>
      </c>
      <c r="O32" s="52">
        <v>1</v>
      </c>
      <c r="P32" s="53">
        <v>1</v>
      </c>
      <c r="Q32" s="10" t="s">
        <v>71</v>
      </c>
      <c r="R32" s="11" t="s">
        <v>173</v>
      </c>
      <c r="S32" s="11" t="s">
        <v>174</v>
      </c>
      <c r="T32" s="12"/>
      <c r="U32" s="306" t="str">
        <f t="shared" si="1"/>
        <v>SI</v>
      </c>
      <c r="V32" s="309">
        <f t="shared" ref="V32:V41" si="4">L32</f>
        <v>0.25</v>
      </c>
      <c r="W32" s="326">
        <v>7.0000000000000007E-2</v>
      </c>
      <c r="X32" s="313">
        <f>+W32/V32</f>
        <v>0.28000000000000003</v>
      </c>
      <c r="Y32" s="11" t="s">
        <v>175</v>
      </c>
      <c r="Z32" s="12" t="s">
        <v>176</v>
      </c>
      <c r="AA32" s="309">
        <v>0.5</v>
      </c>
      <c r="AB32" s="312">
        <v>0.54</v>
      </c>
      <c r="AC32" s="326">
        <v>1</v>
      </c>
      <c r="AD32" s="327" t="s">
        <v>177</v>
      </c>
      <c r="AE32" s="328" t="s">
        <v>178</v>
      </c>
      <c r="AF32" s="311">
        <v>0.75</v>
      </c>
      <c r="AG32" s="319">
        <v>1.54</v>
      </c>
      <c r="AH32" s="316">
        <v>1</v>
      </c>
      <c r="AI32" s="329" t="s">
        <v>179</v>
      </c>
      <c r="AJ32" s="317" t="s">
        <v>178</v>
      </c>
      <c r="AK32" s="311">
        <v>1</v>
      </c>
      <c r="AL32" s="319">
        <v>0.95</v>
      </c>
      <c r="AM32" s="316">
        <v>0.95</v>
      </c>
      <c r="AN32" s="329" t="s">
        <v>180</v>
      </c>
      <c r="AO32" s="317" t="s">
        <v>178</v>
      </c>
      <c r="AP32" s="307" t="str">
        <f t="shared" ref="AP32:AP47" si="5">G32</f>
        <v>Respuesta a los requerimiento de los ciudadanos</v>
      </c>
      <c r="AQ32" s="312">
        <v>1</v>
      </c>
      <c r="AR32" s="316">
        <v>0.95</v>
      </c>
      <c r="AS32" s="316">
        <v>0.95</v>
      </c>
      <c r="AT32" s="317" t="s">
        <v>180</v>
      </c>
      <c r="AU32" s="81"/>
      <c r="AV32" s="81"/>
      <c r="AW32" s="81"/>
    </row>
    <row r="33" spans="1:49" ht="105">
      <c r="A33" s="18">
        <v>1</v>
      </c>
      <c r="B33" s="13" t="s">
        <v>181</v>
      </c>
      <c r="C33" s="19" t="s">
        <v>182</v>
      </c>
      <c r="D33" s="56" t="s">
        <v>183</v>
      </c>
      <c r="E33" s="150">
        <v>0.04</v>
      </c>
      <c r="F33" s="20" t="s">
        <v>112</v>
      </c>
      <c r="G33" s="21" t="s">
        <v>184</v>
      </c>
      <c r="H33" s="21" t="s">
        <v>185</v>
      </c>
      <c r="I33" s="22">
        <v>173</v>
      </c>
      <c r="J33" s="9" t="s">
        <v>69</v>
      </c>
      <c r="K33" s="23" t="s">
        <v>186</v>
      </c>
      <c r="L33" s="65">
        <v>0</v>
      </c>
      <c r="M33" s="65">
        <v>57</v>
      </c>
      <c r="N33" s="65">
        <v>58</v>
      </c>
      <c r="O33" s="65">
        <v>58</v>
      </c>
      <c r="P33" s="66">
        <f t="shared" si="0"/>
        <v>173</v>
      </c>
      <c r="Q33" s="10" t="s">
        <v>71</v>
      </c>
      <c r="R33" s="11" t="s">
        <v>187</v>
      </c>
      <c r="S33" s="11" t="s">
        <v>188</v>
      </c>
      <c r="T33" s="12"/>
      <c r="U33" s="24" t="str">
        <f t="shared" si="1"/>
        <v>SI</v>
      </c>
      <c r="V33" s="17" t="s">
        <v>75</v>
      </c>
      <c r="W33" s="13" t="s">
        <v>75</v>
      </c>
      <c r="X33" s="14" t="s">
        <v>75</v>
      </c>
      <c r="Y33" s="13" t="s">
        <v>75</v>
      </c>
      <c r="Z33" s="48" t="s">
        <v>75</v>
      </c>
      <c r="AA33" s="67">
        <v>57</v>
      </c>
      <c r="AB33" s="68">
        <v>60</v>
      </c>
      <c r="AC33" s="291">
        <v>1</v>
      </c>
      <c r="AD33" s="15" t="s">
        <v>189</v>
      </c>
      <c r="AE33" s="16" t="s">
        <v>190</v>
      </c>
      <c r="AF33" s="26">
        <f t="shared" ref="AF33:AF47" si="6">N33</f>
        <v>58</v>
      </c>
      <c r="AG33" s="69">
        <v>23</v>
      </c>
      <c r="AH33" s="70">
        <f>AG33/AF33</f>
        <v>0.39655172413793105</v>
      </c>
      <c r="AI33" s="71" t="s">
        <v>191</v>
      </c>
      <c r="AJ33" s="16" t="s">
        <v>190</v>
      </c>
      <c r="AK33" s="197">
        <f t="shared" ref="AK33:AK40" si="7">O33</f>
        <v>58</v>
      </c>
      <c r="AL33" s="154">
        <v>75</v>
      </c>
      <c r="AM33" s="285">
        <v>0.997</v>
      </c>
      <c r="AN33" s="155" t="s">
        <v>192</v>
      </c>
      <c r="AO33" s="198" t="s">
        <v>193</v>
      </c>
      <c r="AP33" s="17" t="str">
        <f t="shared" si="5"/>
        <v>Acciones de control a las actuaciones de IVC control en materia actividad económica</v>
      </c>
      <c r="AQ33" s="153">
        <f>+L33+M33+N33+O33</f>
        <v>173</v>
      </c>
      <c r="AR33" s="286">
        <v>155</v>
      </c>
      <c r="AS33" s="285">
        <v>0.9</v>
      </c>
      <c r="AT33" s="198" t="s">
        <v>192</v>
      </c>
    </row>
    <row r="34" spans="1:49" ht="105">
      <c r="A34" s="18">
        <v>1</v>
      </c>
      <c r="B34" s="13" t="s">
        <v>181</v>
      </c>
      <c r="C34" s="19" t="s">
        <v>182</v>
      </c>
      <c r="D34" s="56" t="s">
        <v>194</v>
      </c>
      <c r="E34" s="150">
        <v>0.04</v>
      </c>
      <c r="F34" s="20" t="s">
        <v>112</v>
      </c>
      <c r="G34" s="21" t="s">
        <v>195</v>
      </c>
      <c r="H34" s="21" t="s">
        <v>196</v>
      </c>
      <c r="I34" s="22">
        <v>22</v>
      </c>
      <c r="J34" s="9" t="s">
        <v>69</v>
      </c>
      <c r="K34" s="23" t="s">
        <v>186</v>
      </c>
      <c r="L34" s="72">
        <v>0</v>
      </c>
      <c r="M34" s="72">
        <v>7</v>
      </c>
      <c r="N34" s="72">
        <v>7</v>
      </c>
      <c r="O34" s="72">
        <v>8</v>
      </c>
      <c r="P34" s="73">
        <f t="shared" si="0"/>
        <v>22</v>
      </c>
      <c r="Q34" s="10" t="s">
        <v>71</v>
      </c>
      <c r="R34" s="11" t="s">
        <v>187</v>
      </c>
      <c r="S34" s="11" t="s">
        <v>188</v>
      </c>
      <c r="T34" s="12"/>
      <c r="U34" s="24" t="str">
        <f t="shared" si="1"/>
        <v>SI</v>
      </c>
      <c r="V34" s="17" t="s">
        <v>75</v>
      </c>
      <c r="W34" s="13" t="s">
        <v>75</v>
      </c>
      <c r="X34" s="14" t="s">
        <v>75</v>
      </c>
      <c r="Y34" s="13" t="s">
        <v>75</v>
      </c>
      <c r="Z34" s="48" t="s">
        <v>75</v>
      </c>
      <c r="AA34" s="26">
        <f t="shared" ref="AA34:AA42" si="8">M34</f>
        <v>7</v>
      </c>
      <c r="AB34" s="69">
        <v>19</v>
      </c>
      <c r="AC34" s="291">
        <v>1</v>
      </c>
      <c r="AD34" s="15" t="s">
        <v>197</v>
      </c>
      <c r="AE34" s="16" t="s">
        <v>190</v>
      </c>
      <c r="AF34" s="26">
        <f t="shared" si="6"/>
        <v>7</v>
      </c>
      <c r="AG34" s="69">
        <v>22</v>
      </c>
      <c r="AH34" s="70">
        <v>1</v>
      </c>
      <c r="AI34" s="71" t="s">
        <v>198</v>
      </c>
      <c r="AJ34" s="16" t="s">
        <v>190</v>
      </c>
      <c r="AK34" s="197">
        <f t="shared" si="7"/>
        <v>8</v>
      </c>
      <c r="AL34" s="154">
        <v>66</v>
      </c>
      <c r="AM34" s="285">
        <v>0.997</v>
      </c>
      <c r="AN34" s="155" t="s">
        <v>199</v>
      </c>
      <c r="AO34" s="198" t="s">
        <v>193</v>
      </c>
      <c r="AP34" s="17" t="str">
        <f t="shared" si="5"/>
        <v>Acciones de control a las actuaciones de IVC control en materia de  integridad del espacio publico.</v>
      </c>
      <c r="AQ34" s="6">
        <f>+L34+M34+N34+O34</f>
        <v>22</v>
      </c>
      <c r="AR34" s="287">
        <v>119</v>
      </c>
      <c r="AS34" s="285">
        <v>1</v>
      </c>
      <c r="AT34" s="16" t="s">
        <v>199</v>
      </c>
    </row>
    <row r="35" spans="1:49" ht="90">
      <c r="A35" s="18">
        <v>1</v>
      </c>
      <c r="B35" s="13" t="s">
        <v>181</v>
      </c>
      <c r="C35" s="19" t="s">
        <v>182</v>
      </c>
      <c r="D35" s="56" t="s">
        <v>200</v>
      </c>
      <c r="E35" s="150">
        <v>0.04</v>
      </c>
      <c r="F35" s="20" t="s">
        <v>112</v>
      </c>
      <c r="G35" s="21" t="s">
        <v>201</v>
      </c>
      <c r="H35" s="21" t="s">
        <v>202</v>
      </c>
      <c r="I35" s="22">
        <v>326</v>
      </c>
      <c r="J35" s="9" t="s">
        <v>69</v>
      </c>
      <c r="K35" s="23" t="s">
        <v>186</v>
      </c>
      <c r="L35" s="72">
        <v>0</v>
      </c>
      <c r="M35" s="72">
        <v>108</v>
      </c>
      <c r="N35" s="72">
        <v>110</v>
      </c>
      <c r="O35" s="72">
        <v>108</v>
      </c>
      <c r="P35" s="73">
        <f t="shared" si="0"/>
        <v>326</v>
      </c>
      <c r="Q35" s="10" t="s">
        <v>71</v>
      </c>
      <c r="R35" s="11" t="s">
        <v>187</v>
      </c>
      <c r="S35" s="11" t="s">
        <v>188</v>
      </c>
      <c r="T35" s="12"/>
      <c r="U35" s="24" t="str">
        <f t="shared" si="1"/>
        <v>SI</v>
      </c>
      <c r="V35" s="17" t="s">
        <v>75</v>
      </c>
      <c r="W35" s="13" t="s">
        <v>75</v>
      </c>
      <c r="X35" s="14" t="s">
        <v>75</v>
      </c>
      <c r="Y35" s="13" t="s">
        <v>75</v>
      </c>
      <c r="Z35" s="48" t="s">
        <v>75</v>
      </c>
      <c r="AA35" s="67">
        <f t="shared" si="8"/>
        <v>108</v>
      </c>
      <c r="AB35" s="68">
        <v>61</v>
      </c>
      <c r="AC35" s="291">
        <f t="shared" ref="AC35" si="9">AB35/AA35</f>
        <v>0.56481481481481477</v>
      </c>
      <c r="AD35" s="15" t="s">
        <v>203</v>
      </c>
      <c r="AE35" s="16" t="s">
        <v>190</v>
      </c>
      <c r="AF35" s="26">
        <f t="shared" si="6"/>
        <v>110</v>
      </c>
      <c r="AG35" s="69">
        <v>0</v>
      </c>
      <c r="AH35" s="70">
        <f>AG35/AF35</f>
        <v>0</v>
      </c>
      <c r="AI35" s="71" t="s">
        <v>204</v>
      </c>
      <c r="AJ35" s="16" t="s">
        <v>205</v>
      </c>
      <c r="AK35" s="197">
        <f t="shared" si="7"/>
        <v>108</v>
      </c>
      <c r="AL35" s="154">
        <v>75</v>
      </c>
      <c r="AM35" s="285">
        <v>0.69</v>
      </c>
      <c r="AN35" s="155" t="s">
        <v>206</v>
      </c>
      <c r="AO35" s="198" t="s">
        <v>193</v>
      </c>
      <c r="AP35" s="17" t="str">
        <f t="shared" si="5"/>
        <v>Acciones de control  en materia de obras y urbanismo</v>
      </c>
      <c r="AQ35" s="6">
        <f>+L35+M35+N35+O35</f>
        <v>326</v>
      </c>
      <c r="AR35" s="287">
        <v>174</v>
      </c>
      <c r="AS35" s="285">
        <v>0.53</v>
      </c>
      <c r="AT35" s="16" t="s">
        <v>207</v>
      </c>
    </row>
    <row r="36" spans="1:49" s="47" customFormat="1" ht="107.25" customHeight="1">
      <c r="A36" s="18">
        <v>1</v>
      </c>
      <c r="B36" s="23" t="s">
        <v>181</v>
      </c>
      <c r="C36" s="28" t="s">
        <v>182</v>
      </c>
      <c r="D36" s="57" t="s">
        <v>208</v>
      </c>
      <c r="E36" s="150">
        <v>0.04</v>
      </c>
      <c r="F36" s="74" t="s">
        <v>112</v>
      </c>
      <c r="G36" s="75" t="s">
        <v>209</v>
      </c>
      <c r="H36" s="75" t="s">
        <v>210</v>
      </c>
      <c r="I36" s="22">
        <v>13</v>
      </c>
      <c r="J36" s="9" t="s">
        <v>69</v>
      </c>
      <c r="K36" s="23" t="s">
        <v>186</v>
      </c>
      <c r="L36" s="9">
        <v>5</v>
      </c>
      <c r="M36" s="9">
        <v>5</v>
      </c>
      <c r="N36" s="9">
        <v>5</v>
      </c>
      <c r="O36" s="9">
        <v>5</v>
      </c>
      <c r="P36" s="76">
        <f t="shared" si="0"/>
        <v>20</v>
      </c>
      <c r="Q36" s="34" t="s">
        <v>71</v>
      </c>
      <c r="R36" s="23" t="s">
        <v>187</v>
      </c>
      <c r="S36" s="23" t="s">
        <v>188</v>
      </c>
      <c r="T36" s="35"/>
      <c r="U36" s="36" t="str">
        <f t="shared" si="1"/>
        <v>SI</v>
      </c>
      <c r="V36" s="77">
        <v>5</v>
      </c>
      <c r="W36" s="78">
        <v>3</v>
      </c>
      <c r="X36" s="79">
        <v>0.6</v>
      </c>
      <c r="Y36" s="23" t="s">
        <v>211</v>
      </c>
      <c r="Z36" s="35" t="s">
        <v>212</v>
      </c>
      <c r="AA36" s="67">
        <f t="shared" si="8"/>
        <v>5</v>
      </c>
      <c r="AB36" s="68">
        <v>18</v>
      </c>
      <c r="AC36" s="291">
        <v>1</v>
      </c>
      <c r="AD36" s="43" t="s">
        <v>213</v>
      </c>
      <c r="AE36" s="16" t="s">
        <v>190</v>
      </c>
      <c r="AF36" s="38">
        <f t="shared" si="6"/>
        <v>5</v>
      </c>
      <c r="AG36" s="39">
        <v>0</v>
      </c>
      <c r="AH36" s="70">
        <f>AG36/AF36</f>
        <v>0</v>
      </c>
      <c r="AI36" s="71" t="s">
        <v>214</v>
      </c>
      <c r="AJ36" s="16" t="s">
        <v>205</v>
      </c>
      <c r="AK36" s="199">
        <f t="shared" si="7"/>
        <v>5</v>
      </c>
      <c r="AL36" s="156">
        <v>29</v>
      </c>
      <c r="AM36" s="285">
        <v>0.997</v>
      </c>
      <c r="AN36" s="157" t="s">
        <v>215</v>
      </c>
      <c r="AO36" s="200" t="s">
        <v>193</v>
      </c>
      <c r="AP36" s="45" t="str">
        <f t="shared" si="5"/>
        <v>Acciones de control para el cumplimiento de fallos judiciales - cerros de oriente</v>
      </c>
      <c r="AQ36" s="62">
        <f t="shared" ref="AQ36:AQ39" si="10">V36+AA36+AF36+AK36</f>
        <v>20</v>
      </c>
      <c r="AR36" s="288">
        <v>59</v>
      </c>
      <c r="AS36" s="40">
        <v>1</v>
      </c>
      <c r="AT36" s="142" t="s">
        <v>216</v>
      </c>
      <c r="AU36" s="46"/>
      <c r="AV36" s="46"/>
      <c r="AW36" s="46"/>
    </row>
    <row r="37" spans="1:49" s="82" customFormat="1" ht="144.75" customHeight="1">
      <c r="A37" s="298">
        <v>1</v>
      </c>
      <c r="B37" s="11" t="s">
        <v>181</v>
      </c>
      <c r="C37" s="299" t="s">
        <v>182</v>
      </c>
      <c r="D37" s="321" t="s">
        <v>217</v>
      </c>
      <c r="E37" s="301">
        <v>0.04</v>
      </c>
      <c r="F37" s="302" t="s">
        <v>112</v>
      </c>
      <c r="G37" s="303" t="s">
        <v>218</v>
      </c>
      <c r="H37" s="303" t="s">
        <v>219</v>
      </c>
      <c r="I37" s="65">
        <v>26527</v>
      </c>
      <c r="J37" s="72" t="s">
        <v>69</v>
      </c>
      <c r="K37" s="11" t="s">
        <v>220</v>
      </c>
      <c r="L37" s="51">
        <v>0</v>
      </c>
      <c r="M37" s="51">
        <v>0.15</v>
      </c>
      <c r="N37" s="51">
        <v>0.28000000000000003</v>
      </c>
      <c r="O37" s="51">
        <v>0.4</v>
      </c>
      <c r="P37" s="330">
        <v>0.4</v>
      </c>
      <c r="Q37" s="10" t="s">
        <v>71</v>
      </c>
      <c r="R37" s="11" t="s">
        <v>221</v>
      </c>
      <c r="S37" s="11" t="s">
        <v>188</v>
      </c>
      <c r="T37" s="12"/>
      <c r="U37" s="306" t="str">
        <f t="shared" si="1"/>
        <v>SI</v>
      </c>
      <c r="V37" s="307" t="s">
        <v>154</v>
      </c>
      <c r="W37" s="11" t="s">
        <v>154</v>
      </c>
      <c r="X37" s="308" t="s">
        <v>154</v>
      </c>
      <c r="Y37" s="11" t="s">
        <v>154</v>
      </c>
      <c r="Z37" s="12" t="s">
        <v>154</v>
      </c>
      <c r="AA37" s="309">
        <f t="shared" si="8"/>
        <v>0.15</v>
      </c>
      <c r="AB37" s="326">
        <v>0.15140000000000001</v>
      </c>
      <c r="AC37" s="291">
        <v>1</v>
      </c>
      <c r="AD37" s="327" t="s">
        <v>222</v>
      </c>
      <c r="AE37" s="328" t="s">
        <v>223</v>
      </c>
      <c r="AF37" s="309">
        <v>0.28000000000000003</v>
      </c>
      <c r="AG37" s="331">
        <v>0.1618</v>
      </c>
      <c r="AH37" s="332">
        <f>AG37/AF37</f>
        <v>0.57785714285714285</v>
      </c>
      <c r="AI37" s="333" t="s">
        <v>224</v>
      </c>
      <c r="AJ37" s="317" t="s">
        <v>223</v>
      </c>
      <c r="AK37" s="334">
        <f t="shared" si="7"/>
        <v>0.4</v>
      </c>
      <c r="AL37" s="335">
        <v>0.48</v>
      </c>
      <c r="AM37" s="316">
        <v>1</v>
      </c>
      <c r="AN37" s="336" t="s">
        <v>225</v>
      </c>
      <c r="AO37" s="337" t="s">
        <v>226</v>
      </c>
      <c r="AP37" s="307" t="str">
        <f t="shared" si="5"/>
        <v xml:space="preserve">Porcentaje de expedientes de policía con impulso procesal </v>
      </c>
      <c r="AQ37" s="338">
        <v>0.4</v>
      </c>
      <c r="AR37" s="339">
        <v>0.48</v>
      </c>
      <c r="AS37" s="316">
        <v>1</v>
      </c>
      <c r="AT37" s="317" t="s">
        <v>227</v>
      </c>
      <c r="AU37" s="81"/>
      <c r="AV37" s="81"/>
      <c r="AW37" s="81"/>
    </row>
    <row r="38" spans="1:49" s="82" customFormat="1" ht="131.25" customHeight="1">
      <c r="A38" s="298">
        <v>1</v>
      </c>
      <c r="B38" s="11" t="s">
        <v>181</v>
      </c>
      <c r="C38" s="299" t="s">
        <v>182</v>
      </c>
      <c r="D38" s="321" t="s">
        <v>228</v>
      </c>
      <c r="E38" s="301">
        <v>0.04</v>
      </c>
      <c r="F38" s="302" t="s">
        <v>112</v>
      </c>
      <c r="G38" s="303" t="s">
        <v>229</v>
      </c>
      <c r="H38" s="303" t="s">
        <v>230</v>
      </c>
      <c r="I38" s="65">
        <v>26527</v>
      </c>
      <c r="J38" s="72" t="s">
        <v>69</v>
      </c>
      <c r="K38" s="11" t="s">
        <v>231</v>
      </c>
      <c r="L38" s="51">
        <v>0.05</v>
      </c>
      <c r="M38" s="51">
        <v>0.05</v>
      </c>
      <c r="N38" s="51">
        <v>0.05</v>
      </c>
      <c r="O38" s="51">
        <v>0.05</v>
      </c>
      <c r="P38" s="330">
        <v>0.2</v>
      </c>
      <c r="Q38" s="10" t="s">
        <v>71</v>
      </c>
      <c r="R38" s="11" t="s">
        <v>221</v>
      </c>
      <c r="S38" s="11" t="s">
        <v>188</v>
      </c>
      <c r="T38" s="12"/>
      <c r="U38" s="306" t="str">
        <f t="shared" si="1"/>
        <v>SI</v>
      </c>
      <c r="V38" s="309">
        <v>0.05</v>
      </c>
      <c r="W38" s="312">
        <v>1.5299999999999999E-2</v>
      </c>
      <c r="X38" s="340">
        <f>W38/V38</f>
        <v>0.30599999999999999</v>
      </c>
      <c r="Y38" s="11" t="s">
        <v>232</v>
      </c>
      <c r="Z38" s="12" t="s">
        <v>233</v>
      </c>
      <c r="AA38" s="309">
        <v>0.05</v>
      </c>
      <c r="AB38" s="291">
        <v>0</v>
      </c>
      <c r="AC38" s="291">
        <f>AB38/I38</f>
        <v>0</v>
      </c>
      <c r="AD38" s="327" t="s">
        <v>234</v>
      </c>
      <c r="AE38" s="328" t="s">
        <v>223</v>
      </c>
      <c r="AF38" s="309">
        <f t="shared" si="6"/>
        <v>0.05</v>
      </c>
      <c r="AG38" s="319">
        <v>0</v>
      </c>
      <c r="AH38" s="332">
        <v>0</v>
      </c>
      <c r="AI38" s="333" t="s">
        <v>235</v>
      </c>
      <c r="AJ38" s="317" t="s">
        <v>223</v>
      </c>
      <c r="AK38" s="334">
        <f t="shared" si="7"/>
        <v>0.05</v>
      </c>
      <c r="AL38" s="341">
        <v>1.24</v>
      </c>
      <c r="AM38" s="316">
        <v>0.997</v>
      </c>
      <c r="AN38" s="336" t="s">
        <v>236</v>
      </c>
      <c r="AO38" s="337" t="s">
        <v>226</v>
      </c>
      <c r="AP38" s="307" t="str">
        <f t="shared" si="5"/>
        <v>Porcentaje de expedientes de policía con fallo de fondo</v>
      </c>
      <c r="AQ38" s="312">
        <v>0.2</v>
      </c>
      <c r="AR38" s="316">
        <v>0.39</v>
      </c>
      <c r="AS38" s="316">
        <v>1</v>
      </c>
      <c r="AT38" s="317" t="s">
        <v>237</v>
      </c>
      <c r="AU38" s="81"/>
      <c r="AV38" s="81"/>
      <c r="AW38" s="81"/>
    </row>
    <row r="39" spans="1:49" s="47" customFormat="1" ht="60">
      <c r="A39" s="18">
        <v>1</v>
      </c>
      <c r="B39" s="23" t="s">
        <v>181</v>
      </c>
      <c r="C39" s="28" t="s">
        <v>182</v>
      </c>
      <c r="D39" s="57" t="s">
        <v>238</v>
      </c>
      <c r="E39" s="150">
        <v>0.04</v>
      </c>
      <c r="F39" s="30" t="s">
        <v>112</v>
      </c>
      <c r="G39" s="31" t="s">
        <v>239</v>
      </c>
      <c r="H39" s="83" t="s">
        <v>240</v>
      </c>
      <c r="I39" s="22">
        <v>418</v>
      </c>
      <c r="J39" s="9" t="s">
        <v>69</v>
      </c>
      <c r="K39" s="23" t="s">
        <v>239</v>
      </c>
      <c r="L39" s="9">
        <v>40</v>
      </c>
      <c r="M39" s="9">
        <v>61</v>
      </c>
      <c r="N39" s="9">
        <v>24</v>
      </c>
      <c r="O39" s="9">
        <v>72</v>
      </c>
      <c r="P39" s="76">
        <f t="shared" si="0"/>
        <v>197</v>
      </c>
      <c r="Q39" s="34" t="s">
        <v>71</v>
      </c>
      <c r="R39" s="23" t="s">
        <v>221</v>
      </c>
      <c r="S39" s="23" t="s">
        <v>188</v>
      </c>
      <c r="T39" s="35"/>
      <c r="U39" s="36" t="str">
        <f t="shared" si="1"/>
        <v>SI</v>
      </c>
      <c r="V39" s="38">
        <f t="shared" si="4"/>
        <v>40</v>
      </c>
      <c r="W39" s="62">
        <v>49</v>
      </c>
      <c r="X39" s="158">
        <v>1</v>
      </c>
      <c r="Y39" s="13" t="s">
        <v>241</v>
      </c>
      <c r="Z39" s="48" t="s">
        <v>242</v>
      </c>
      <c r="AA39" s="38">
        <f t="shared" si="8"/>
        <v>61</v>
      </c>
      <c r="AB39" s="39">
        <v>54</v>
      </c>
      <c r="AC39" s="145">
        <f t="shared" ref="AC39" si="11">AB39/AA39</f>
        <v>0.88524590163934425</v>
      </c>
      <c r="AD39" s="80" t="s">
        <v>243</v>
      </c>
      <c r="AE39" s="64" t="s">
        <v>223</v>
      </c>
      <c r="AF39" s="38">
        <f t="shared" si="6"/>
        <v>24</v>
      </c>
      <c r="AG39" s="39">
        <v>1</v>
      </c>
      <c r="AH39" s="70">
        <f>AG39/AF39</f>
        <v>4.1666666666666664E-2</v>
      </c>
      <c r="AI39" s="41" t="s">
        <v>244</v>
      </c>
      <c r="AJ39" s="16" t="s">
        <v>223</v>
      </c>
      <c r="AK39" s="199">
        <f t="shared" si="7"/>
        <v>72</v>
      </c>
      <c r="AL39" s="156">
        <v>108</v>
      </c>
      <c r="AM39" s="285">
        <v>0.997</v>
      </c>
      <c r="AN39" s="157" t="s">
        <v>245</v>
      </c>
      <c r="AO39" s="337" t="s">
        <v>226</v>
      </c>
      <c r="AP39" s="45" t="str">
        <f t="shared" si="5"/>
        <v>Actuaciones administrativas terminadas</v>
      </c>
      <c r="AQ39" s="62">
        <f t="shared" si="10"/>
        <v>197</v>
      </c>
      <c r="AR39" s="288">
        <f>+W39+AB39+AG39+AL39</f>
        <v>212</v>
      </c>
      <c r="AS39" s="40">
        <v>1</v>
      </c>
      <c r="AT39" s="44" t="s">
        <v>246</v>
      </c>
      <c r="AU39" s="46"/>
      <c r="AV39" s="46"/>
      <c r="AW39" s="46"/>
    </row>
    <row r="40" spans="1:49" ht="90.75" thickBot="1">
      <c r="A40" s="163">
        <v>1</v>
      </c>
      <c r="B40" s="164" t="s">
        <v>181</v>
      </c>
      <c r="C40" s="165" t="s">
        <v>182</v>
      </c>
      <c r="D40" s="173" t="s">
        <v>247</v>
      </c>
      <c r="E40" s="174">
        <v>0.04</v>
      </c>
      <c r="F40" s="175" t="s">
        <v>112</v>
      </c>
      <c r="G40" s="176" t="s">
        <v>248</v>
      </c>
      <c r="H40" s="177" t="s">
        <v>249</v>
      </c>
      <c r="I40" s="178" t="s">
        <v>91</v>
      </c>
      <c r="J40" s="179" t="s">
        <v>69</v>
      </c>
      <c r="K40" s="180" t="s">
        <v>248</v>
      </c>
      <c r="L40" s="181">
        <v>0</v>
      </c>
      <c r="M40" s="181">
        <v>0</v>
      </c>
      <c r="N40" s="181">
        <v>12</v>
      </c>
      <c r="O40" s="181">
        <v>24</v>
      </c>
      <c r="P40" s="182">
        <f t="shared" si="0"/>
        <v>36</v>
      </c>
      <c r="Q40" s="183" t="s">
        <v>71</v>
      </c>
      <c r="R40" s="184" t="s">
        <v>221</v>
      </c>
      <c r="S40" s="184" t="s">
        <v>188</v>
      </c>
      <c r="T40" s="185"/>
      <c r="U40" s="186" t="str">
        <f t="shared" si="1"/>
        <v>SI</v>
      </c>
      <c r="V40" s="187" t="s">
        <v>75</v>
      </c>
      <c r="W40" s="164" t="s">
        <v>75</v>
      </c>
      <c r="X40" s="188" t="s">
        <v>75</v>
      </c>
      <c r="Y40" s="164" t="s">
        <v>75</v>
      </c>
      <c r="Z40" s="189" t="s">
        <v>75</v>
      </c>
      <c r="AA40" s="187" t="s">
        <v>75</v>
      </c>
      <c r="AB40" s="164" t="s">
        <v>75</v>
      </c>
      <c r="AC40" s="190" t="s">
        <v>75</v>
      </c>
      <c r="AD40" s="190" t="s">
        <v>75</v>
      </c>
      <c r="AE40" s="189" t="s">
        <v>75</v>
      </c>
      <c r="AF40" s="191">
        <f t="shared" si="6"/>
        <v>12</v>
      </c>
      <c r="AG40" s="192">
        <v>78</v>
      </c>
      <c r="AH40" s="193">
        <v>1</v>
      </c>
      <c r="AI40" s="194" t="s">
        <v>250</v>
      </c>
      <c r="AJ40" s="195" t="s">
        <v>223</v>
      </c>
      <c r="AK40" s="201">
        <f t="shared" si="7"/>
        <v>24</v>
      </c>
      <c r="AL40" s="202">
        <v>9</v>
      </c>
      <c r="AM40" s="289">
        <v>0.37</v>
      </c>
      <c r="AN40" s="203" t="s">
        <v>245</v>
      </c>
      <c r="AO40" s="203" t="s">
        <v>226</v>
      </c>
      <c r="AP40" s="187" t="str">
        <f t="shared" si="5"/>
        <v>Actuaciones administrativas terminadas hasta la primera instancia</v>
      </c>
      <c r="AQ40" s="190">
        <f>+L40+M40+N40+O40</f>
        <v>36</v>
      </c>
      <c r="AR40" s="290">
        <v>113</v>
      </c>
      <c r="AS40" s="289">
        <v>1</v>
      </c>
      <c r="AT40" s="204" t="s">
        <v>245</v>
      </c>
    </row>
    <row r="41" spans="1:49" s="85" customFormat="1" ht="24" customHeight="1" thickBot="1">
      <c r="A41" s="166"/>
      <c r="B41" s="167"/>
      <c r="C41" s="167"/>
      <c r="D41" s="208" t="s">
        <v>251</v>
      </c>
      <c r="E41" s="209">
        <f>SUM(E21:E40)</f>
        <v>0.80000000000000016</v>
      </c>
      <c r="F41" s="167"/>
      <c r="G41" s="167"/>
      <c r="H41" s="167"/>
      <c r="I41" s="167"/>
      <c r="J41" s="167"/>
      <c r="K41" s="210"/>
      <c r="L41" s="167"/>
      <c r="M41" s="167"/>
      <c r="N41" s="167"/>
      <c r="O41" s="167"/>
      <c r="P41" s="167"/>
      <c r="Q41" s="167"/>
      <c r="R41" s="210"/>
      <c r="S41" s="210"/>
      <c r="T41" s="210"/>
      <c r="U41" s="167"/>
      <c r="V41" s="210">
        <f t="shared" si="4"/>
        <v>0</v>
      </c>
      <c r="W41" s="223"/>
      <c r="X41" s="224"/>
      <c r="Y41" s="210"/>
      <c r="Z41" s="210"/>
      <c r="AA41" s="210">
        <f t="shared" si="8"/>
        <v>0</v>
      </c>
      <c r="AB41" s="235"/>
      <c r="AC41" s="236"/>
      <c r="AD41" s="236"/>
      <c r="AE41" s="235"/>
      <c r="AF41" s="244">
        <f t="shared" si="6"/>
        <v>0</v>
      </c>
      <c r="AG41" s="236"/>
      <c r="AH41" s="245"/>
      <c r="AI41" s="246"/>
      <c r="AJ41" s="235"/>
      <c r="AK41" s="210">
        <f t="shared" si="3"/>
        <v>0</v>
      </c>
      <c r="AL41" s="235"/>
      <c r="AM41" s="245"/>
      <c r="AN41" s="235"/>
      <c r="AO41" s="235"/>
      <c r="AP41" s="210">
        <f t="shared" si="5"/>
        <v>0</v>
      </c>
      <c r="AQ41" s="210"/>
      <c r="AR41" s="245"/>
      <c r="AS41" s="245"/>
      <c r="AT41" s="235"/>
      <c r="AU41" s="84"/>
      <c r="AV41" s="84"/>
      <c r="AW41" s="84"/>
    </row>
    <row r="42" spans="1:49" ht="273" customHeight="1">
      <c r="A42" s="168">
        <v>6</v>
      </c>
      <c r="B42" s="169" t="s">
        <v>252</v>
      </c>
      <c r="C42" s="170" t="s">
        <v>253</v>
      </c>
      <c r="D42" s="211" t="s">
        <v>254</v>
      </c>
      <c r="E42" s="212">
        <v>0.04</v>
      </c>
      <c r="F42" s="169" t="s">
        <v>255</v>
      </c>
      <c r="G42" s="169" t="s">
        <v>256</v>
      </c>
      <c r="H42" s="169" t="s">
        <v>257</v>
      </c>
      <c r="I42" s="213">
        <v>0</v>
      </c>
      <c r="J42" s="213" t="s">
        <v>92</v>
      </c>
      <c r="K42" s="169" t="s">
        <v>258</v>
      </c>
      <c r="L42" s="214">
        <v>0</v>
      </c>
      <c r="M42" s="214">
        <v>0.7</v>
      </c>
      <c r="N42" s="214">
        <v>0</v>
      </c>
      <c r="O42" s="214">
        <v>0.7</v>
      </c>
      <c r="P42" s="215">
        <v>0.7</v>
      </c>
      <c r="Q42" s="211" t="s">
        <v>71</v>
      </c>
      <c r="R42" s="213" t="s">
        <v>259</v>
      </c>
      <c r="S42" s="213" t="s">
        <v>260</v>
      </c>
      <c r="T42" s="218" t="s">
        <v>261</v>
      </c>
      <c r="U42" s="221" t="s">
        <v>262</v>
      </c>
      <c r="V42" s="225" t="s">
        <v>75</v>
      </c>
      <c r="W42" s="226" t="s">
        <v>75</v>
      </c>
      <c r="X42" s="227" t="s">
        <v>75</v>
      </c>
      <c r="Y42" s="226" t="s">
        <v>75</v>
      </c>
      <c r="Z42" s="228" t="s">
        <v>75</v>
      </c>
      <c r="AA42" s="237">
        <f t="shared" si="8"/>
        <v>0.7</v>
      </c>
      <c r="AB42" s="238">
        <v>0.88</v>
      </c>
      <c r="AC42" s="238">
        <v>1</v>
      </c>
      <c r="AD42" s="239" t="s">
        <v>263</v>
      </c>
      <c r="AE42" s="216" t="s">
        <v>264</v>
      </c>
      <c r="AF42" s="247" t="s">
        <v>75</v>
      </c>
      <c r="AG42" s="239" t="s">
        <v>75</v>
      </c>
      <c r="AH42" s="227" t="s">
        <v>75</v>
      </c>
      <c r="AI42" s="248" t="s">
        <v>75</v>
      </c>
      <c r="AJ42" s="228" t="s">
        <v>75</v>
      </c>
      <c r="AK42" s="249">
        <v>1</v>
      </c>
      <c r="AL42" s="214">
        <v>0.68</v>
      </c>
      <c r="AM42" s="294">
        <v>0.97</v>
      </c>
      <c r="AN42" s="169" t="s">
        <v>265</v>
      </c>
      <c r="AO42" s="170" t="s">
        <v>266</v>
      </c>
      <c r="AP42" s="211" t="str">
        <f t="shared" si="5"/>
        <v>Cumplimiento de criterios ambientales</v>
      </c>
      <c r="AQ42" s="214">
        <v>0.7</v>
      </c>
      <c r="AR42" s="294">
        <v>0.78</v>
      </c>
      <c r="AS42" s="294">
        <v>1</v>
      </c>
      <c r="AT42" s="170" t="s">
        <v>267</v>
      </c>
    </row>
    <row r="43" spans="1:49" ht="111" customHeight="1">
      <c r="A43" s="171">
        <v>6</v>
      </c>
      <c r="B43" s="86" t="s">
        <v>252</v>
      </c>
      <c r="C43" s="87" t="s">
        <v>253</v>
      </c>
      <c r="D43" s="88" t="s">
        <v>268</v>
      </c>
      <c r="E43" s="89">
        <v>0.04</v>
      </c>
      <c r="F43" s="86" t="s">
        <v>255</v>
      </c>
      <c r="G43" s="86" t="s">
        <v>269</v>
      </c>
      <c r="H43" s="86" t="s">
        <v>270</v>
      </c>
      <c r="I43" s="90">
        <v>0</v>
      </c>
      <c r="J43" s="90" t="s">
        <v>92</v>
      </c>
      <c r="K43" s="86" t="s">
        <v>271</v>
      </c>
      <c r="L43" s="91">
        <v>0</v>
      </c>
      <c r="M43" s="91">
        <v>1</v>
      </c>
      <c r="N43" s="91">
        <v>1</v>
      </c>
      <c r="O43" s="91">
        <v>1</v>
      </c>
      <c r="P43" s="92">
        <v>1</v>
      </c>
      <c r="Q43" s="88" t="s">
        <v>71</v>
      </c>
      <c r="R43" s="90" t="s">
        <v>272</v>
      </c>
      <c r="S43" s="90" t="s">
        <v>273</v>
      </c>
      <c r="T43" s="219" t="s">
        <v>274</v>
      </c>
      <c r="U43" s="93" t="s">
        <v>262</v>
      </c>
      <c r="V43" s="229" t="s">
        <v>75</v>
      </c>
      <c r="W43" s="94" t="s">
        <v>75</v>
      </c>
      <c r="X43" s="95" t="s">
        <v>75</v>
      </c>
      <c r="Y43" s="94" t="s">
        <v>75</v>
      </c>
      <c r="Z43" s="101" t="s">
        <v>75</v>
      </c>
      <c r="AA43" s="96">
        <v>1</v>
      </c>
      <c r="AB43" s="159">
        <v>1</v>
      </c>
      <c r="AC43" s="159">
        <v>1</v>
      </c>
      <c r="AD43" s="97" t="s">
        <v>275</v>
      </c>
      <c r="AE43" s="217" t="s">
        <v>276</v>
      </c>
      <c r="AF43" s="96">
        <f t="shared" si="6"/>
        <v>1</v>
      </c>
      <c r="AG43" s="102">
        <v>0.33329999999999999</v>
      </c>
      <c r="AH43" s="103">
        <f>AG43/AF43</f>
        <v>0.33329999999999999</v>
      </c>
      <c r="AI43" s="104" t="s">
        <v>277</v>
      </c>
      <c r="AJ43" s="105" t="s">
        <v>276</v>
      </c>
      <c r="AK43" s="146">
        <v>1</v>
      </c>
      <c r="AL43" s="91">
        <v>0</v>
      </c>
      <c r="AM43" s="295">
        <v>0</v>
      </c>
      <c r="AN43" s="86" t="s">
        <v>278</v>
      </c>
      <c r="AO43" s="87" t="s">
        <v>276</v>
      </c>
      <c r="AP43" s="88" t="str">
        <f t="shared" si="5"/>
        <v>Nivel de participación en actividades de gestión documental</v>
      </c>
      <c r="AQ43" s="91">
        <v>1</v>
      </c>
      <c r="AR43" s="295">
        <v>0.44</v>
      </c>
      <c r="AS43" s="295">
        <v>0.44</v>
      </c>
      <c r="AT43" s="87" t="s">
        <v>279</v>
      </c>
    </row>
    <row r="44" spans="1:49" ht="133.5" customHeight="1">
      <c r="A44" s="171">
        <v>6</v>
      </c>
      <c r="B44" s="86" t="s">
        <v>252</v>
      </c>
      <c r="C44" s="87" t="s">
        <v>253</v>
      </c>
      <c r="D44" s="88" t="s">
        <v>280</v>
      </c>
      <c r="E44" s="89">
        <v>0.03</v>
      </c>
      <c r="F44" s="86" t="s">
        <v>255</v>
      </c>
      <c r="G44" s="86" t="s">
        <v>281</v>
      </c>
      <c r="H44" s="86" t="s">
        <v>282</v>
      </c>
      <c r="I44" s="90">
        <v>0</v>
      </c>
      <c r="J44" s="90" t="s">
        <v>69</v>
      </c>
      <c r="K44" s="86" t="s">
        <v>283</v>
      </c>
      <c r="L44" s="106">
        <v>0</v>
      </c>
      <c r="M44" s="106">
        <v>0</v>
      </c>
      <c r="N44" s="107">
        <v>0</v>
      </c>
      <c r="O44" s="107">
        <v>1</v>
      </c>
      <c r="P44" s="108">
        <v>1</v>
      </c>
      <c r="Q44" s="88" t="s">
        <v>71</v>
      </c>
      <c r="R44" s="90" t="s">
        <v>284</v>
      </c>
      <c r="S44" s="90" t="s">
        <v>260</v>
      </c>
      <c r="T44" s="219" t="s">
        <v>285</v>
      </c>
      <c r="U44" s="93" t="s">
        <v>262</v>
      </c>
      <c r="V44" s="229" t="s">
        <v>75</v>
      </c>
      <c r="W44" s="94" t="s">
        <v>75</v>
      </c>
      <c r="X44" s="95" t="s">
        <v>75</v>
      </c>
      <c r="Y44" s="94" t="s">
        <v>75</v>
      </c>
      <c r="Z44" s="101" t="s">
        <v>75</v>
      </c>
      <c r="AA44" s="229" t="s">
        <v>75</v>
      </c>
      <c r="AB44" s="94" t="s">
        <v>75</v>
      </c>
      <c r="AC44" s="97" t="s">
        <v>75</v>
      </c>
      <c r="AD44" s="97" t="s">
        <v>75</v>
      </c>
      <c r="AE44" s="101" t="s">
        <v>75</v>
      </c>
      <c r="AF44" s="99" t="s">
        <v>75</v>
      </c>
      <c r="AG44" s="97" t="s">
        <v>75</v>
      </c>
      <c r="AH44" s="95" t="s">
        <v>75</v>
      </c>
      <c r="AI44" s="100" t="s">
        <v>75</v>
      </c>
      <c r="AJ44" s="101" t="s">
        <v>75</v>
      </c>
      <c r="AK44" s="147">
        <f t="shared" si="3"/>
        <v>1</v>
      </c>
      <c r="AL44" s="162">
        <v>1</v>
      </c>
      <c r="AM44" s="295">
        <v>1</v>
      </c>
      <c r="AN44" s="86" t="s">
        <v>286</v>
      </c>
      <c r="AO44" s="87" t="s">
        <v>287</v>
      </c>
      <c r="AP44" s="88" t="str">
        <f t="shared" si="5"/>
        <v>Caracterización de levantada</v>
      </c>
      <c r="AQ44" s="90">
        <v>1</v>
      </c>
      <c r="AR44" s="296">
        <v>1</v>
      </c>
      <c r="AS44" s="295">
        <v>1</v>
      </c>
      <c r="AT44" s="87" t="s">
        <v>288</v>
      </c>
    </row>
    <row r="45" spans="1:49" ht="270">
      <c r="A45" s="171">
        <v>6</v>
      </c>
      <c r="B45" s="86" t="s">
        <v>252</v>
      </c>
      <c r="C45" s="87" t="s">
        <v>253</v>
      </c>
      <c r="D45" s="88" t="s">
        <v>289</v>
      </c>
      <c r="E45" s="89">
        <v>0.03</v>
      </c>
      <c r="F45" s="86" t="s">
        <v>255</v>
      </c>
      <c r="G45" s="86" t="s">
        <v>290</v>
      </c>
      <c r="H45" s="86" t="s">
        <v>291</v>
      </c>
      <c r="I45" s="90">
        <v>2</v>
      </c>
      <c r="J45" s="90" t="s">
        <v>69</v>
      </c>
      <c r="K45" s="86" t="s">
        <v>292</v>
      </c>
      <c r="L45" s="106">
        <v>0</v>
      </c>
      <c r="M45" s="106">
        <v>0</v>
      </c>
      <c r="N45" s="106">
        <v>1</v>
      </c>
      <c r="O45" s="106">
        <v>0</v>
      </c>
      <c r="P45" s="109">
        <v>0</v>
      </c>
      <c r="Q45" s="88" t="s">
        <v>71</v>
      </c>
      <c r="R45" s="90" t="s">
        <v>293</v>
      </c>
      <c r="S45" s="90" t="s">
        <v>260</v>
      </c>
      <c r="T45" s="219" t="s">
        <v>294</v>
      </c>
      <c r="U45" s="93" t="s">
        <v>262</v>
      </c>
      <c r="V45" s="229" t="s">
        <v>75</v>
      </c>
      <c r="W45" s="94" t="s">
        <v>75</v>
      </c>
      <c r="X45" s="95" t="s">
        <v>75</v>
      </c>
      <c r="Y45" s="94" t="s">
        <v>75</v>
      </c>
      <c r="Z45" s="101" t="s">
        <v>75</v>
      </c>
      <c r="AA45" s="229" t="s">
        <v>75</v>
      </c>
      <c r="AB45" s="94" t="s">
        <v>75</v>
      </c>
      <c r="AC45" s="97" t="s">
        <v>75</v>
      </c>
      <c r="AD45" s="97" t="s">
        <v>75</v>
      </c>
      <c r="AE45" s="101" t="s">
        <v>75</v>
      </c>
      <c r="AF45" s="99">
        <f t="shared" si="6"/>
        <v>1</v>
      </c>
      <c r="AG45" s="110">
        <v>1</v>
      </c>
      <c r="AH45" s="111">
        <v>1</v>
      </c>
      <c r="AI45" s="104" t="s">
        <v>295</v>
      </c>
      <c r="AJ45" s="105" t="s">
        <v>296</v>
      </c>
      <c r="AK45" s="229" t="s">
        <v>75</v>
      </c>
      <c r="AL45" s="94" t="s">
        <v>75</v>
      </c>
      <c r="AM45" s="95" t="s">
        <v>75</v>
      </c>
      <c r="AN45" s="97" t="s">
        <v>75</v>
      </c>
      <c r="AO45" s="101" t="s">
        <v>75</v>
      </c>
      <c r="AP45" s="229" t="str">
        <f t="shared" si="5"/>
        <v>Registro de buena práctica/idea innovadora</v>
      </c>
      <c r="AQ45" s="97">
        <v>1</v>
      </c>
      <c r="AR45" s="297">
        <v>1</v>
      </c>
      <c r="AS45" s="111">
        <v>1</v>
      </c>
      <c r="AT45" s="251" t="s">
        <v>295</v>
      </c>
    </row>
    <row r="46" spans="1:49" ht="78.75">
      <c r="A46" s="171">
        <v>6</v>
      </c>
      <c r="B46" s="86" t="s">
        <v>252</v>
      </c>
      <c r="C46" s="87" t="s">
        <v>253</v>
      </c>
      <c r="D46" s="112" t="s">
        <v>297</v>
      </c>
      <c r="E46" s="89">
        <v>0.03</v>
      </c>
      <c r="F46" s="113" t="s">
        <v>255</v>
      </c>
      <c r="G46" s="113" t="s">
        <v>298</v>
      </c>
      <c r="H46" s="113" t="s">
        <v>299</v>
      </c>
      <c r="I46" s="114">
        <v>1</v>
      </c>
      <c r="J46" s="113" t="s">
        <v>92</v>
      </c>
      <c r="K46" s="113" t="s">
        <v>300</v>
      </c>
      <c r="L46" s="115">
        <v>1</v>
      </c>
      <c r="M46" s="116">
        <v>1</v>
      </c>
      <c r="N46" s="115">
        <v>1</v>
      </c>
      <c r="O46" s="115">
        <v>1</v>
      </c>
      <c r="P46" s="117">
        <v>1</v>
      </c>
      <c r="Q46" s="88" t="s">
        <v>71</v>
      </c>
      <c r="R46" s="86" t="s">
        <v>301</v>
      </c>
      <c r="S46" s="113" t="s">
        <v>260</v>
      </c>
      <c r="T46" s="220" t="s">
        <v>302</v>
      </c>
      <c r="U46" s="93" t="s">
        <v>262</v>
      </c>
      <c r="V46" s="230">
        <v>1</v>
      </c>
      <c r="W46" s="159">
        <v>0.17</v>
      </c>
      <c r="X46" s="160">
        <v>0.17</v>
      </c>
      <c r="Y46" s="94" t="s">
        <v>303</v>
      </c>
      <c r="Z46" s="101" t="s">
        <v>304</v>
      </c>
      <c r="AA46" s="96">
        <v>1</v>
      </c>
      <c r="AB46" s="159">
        <v>0</v>
      </c>
      <c r="AC46" s="159">
        <v>0</v>
      </c>
      <c r="AD46" s="97" t="s">
        <v>305</v>
      </c>
      <c r="AE46" s="101" t="s">
        <v>306</v>
      </c>
      <c r="AF46" s="96">
        <f t="shared" si="6"/>
        <v>1</v>
      </c>
      <c r="AG46" s="118">
        <v>0</v>
      </c>
      <c r="AH46" s="111">
        <f>AG46/AF46</f>
        <v>0</v>
      </c>
      <c r="AI46" s="104" t="s">
        <v>307</v>
      </c>
      <c r="AJ46" s="105" t="s">
        <v>308</v>
      </c>
      <c r="AK46" s="250">
        <v>1</v>
      </c>
      <c r="AL46" s="118">
        <v>1</v>
      </c>
      <c r="AM46" s="111">
        <v>1</v>
      </c>
      <c r="AN46" s="161" t="s">
        <v>309</v>
      </c>
      <c r="AO46" s="105" t="s">
        <v>310</v>
      </c>
      <c r="AP46" s="252" t="str">
        <f t="shared" si="5"/>
        <v>Acciones correctivas documentadas y vigentes</v>
      </c>
      <c r="AQ46" s="118">
        <v>1</v>
      </c>
      <c r="AR46" s="111">
        <v>1</v>
      </c>
      <c r="AS46" s="111">
        <v>1</v>
      </c>
      <c r="AT46" s="105" t="s">
        <v>309</v>
      </c>
    </row>
    <row r="47" spans="1:49" ht="150.75" customHeight="1" thickBot="1">
      <c r="A47" s="172">
        <v>6</v>
      </c>
      <c r="B47" s="119" t="s">
        <v>252</v>
      </c>
      <c r="C47" s="120" t="s">
        <v>253</v>
      </c>
      <c r="D47" s="121" t="s">
        <v>311</v>
      </c>
      <c r="E47" s="122">
        <v>0.03</v>
      </c>
      <c r="F47" s="123" t="s">
        <v>255</v>
      </c>
      <c r="G47" s="123" t="s">
        <v>312</v>
      </c>
      <c r="H47" s="123" t="s">
        <v>313</v>
      </c>
      <c r="I47" s="124" t="s">
        <v>91</v>
      </c>
      <c r="J47" s="123" t="s">
        <v>92</v>
      </c>
      <c r="K47" s="123" t="s">
        <v>314</v>
      </c>
      <c r="L47" s="125"/>
      <c r="M47" s="125">
        <v>1</v>
      </c>
      <c r="N47" s="125">
        <v>1</v>
      </c>
      <c r="O47" s="125">
        <v>1</v>
      </c>
      <c r="P47" s="126">
        <v>1</v>
      </c>
      <c r="Q47" s="127" t="s">
        <v>71</v>
      </c>
      <c r="R47" s="119" t="s">
        <v>315</v>
      </c>
      <c r="S47" s="123" t="s">
        <v>316</v>
      </c>
      <c r="T47" s="128" t="s">
        <v>317</v>
      </c>
      <c r="U47" s="222" t="s">
        <v>262</v>
      </c>
      <c r="V47" s="231" t="s">
        <v>154</v>
      </c>
      <c r="W47" s="232" t="s">
        <v>154</v>
      </c>
      <c r="X47" s="233" t="s">
        <v>154</v>
      </c>
      <c r="Y47" s="232" t="s">
        <v>154</v>
      </c>
      <c r="Z47" s="234" t="s">
        <v>75</v>
      </c>
      <c r="AA47" s="129">
        <v>1</v>
      </c>
      <c r="AB47" s="240">
        <v>0.93</v>
      </c>
      <c r="AC47" s="240">
        <v>0.93</v>
      </c>
      <c r="AD47" s="242" t="s">
        <v>318</v>
      </c>
      <c r="AE47" s="243" t="s">
        <v>319</v>
      </c>
      <c r="AF47" s="129">
        <f t="shared" si="6"/>
        <v>1</v>
      </c>
      <c r="AG47" s="240">
        <v>0.95</v>
      </c>
      <c r="AH47" s="130">
        <f>AG47/AF47</f>
        <v>0.95</v>
      </c>
      <c r="AI47" s="130" t="s">
        <v>320</v>
      </c>
      <c r="AJ47" s="243" t="s">
        <v>321</v>
      </c>
      <c r="AK47" s="129">
        <f t="shared" si="3"/>
        <v>1</v>
      </c>
      <c r="AL47" s="240">
        <v>0.94</v>
      </c>
      <c r="AM47" s="130">
        <v>0.94</v>
      </c>
      <c r="AN47" s="131" t="s">
        <v>322</v>
      </c>
      <c r="AO47" s="243" t="s">
        <v>323</v>
      </c>
      <c r="AP47" s="253" t="str">
        <f t="shared" si="5"/>
        <v>Porcentaje de cumplimiento publicación de información</v>
      </c>
      <c r="AQ47" s="240">
        <v>1</v>
      </c>
      <c r="AR47" s="241">
        <v>0.94</v>
      </c>
      <c r="AS47" s="130">
        <v>0.94</v>
      </c>
      <c r="AT47" s="243" t="s">
        <v>322</v>
      </c>
    </row>
    <row r="48" spans="1:49" ht="75.75" thickBot="1">
      <c r="D48" s="132" t="s">
        <v>324</v>
      </c>
      <c r="E48" s="133">
        <f>SUM(E42:E47)</f>
        <v>0.2</v>
      </c>
      <c r="I48" s="134"/>
      <c r="J48" s="134"/>
      <c r="U48" s="98"/>
      <c r="W48" s="148" t="s">
        <v>325</v>
      </c>
      <c r="X48" s="149">
        <f>+AVERAGE(X21:X47)</f>
        <v>0.47119999999999995</v>
      </c>
      <c r="AB48" s="135" t="s">
        <v>326</v>
      </c>
      <c r="AC48" s="293">
        <f>+AVERAGE(AC21:AC47)</f>
        <v>0.83625379477838491</v>
      </c>
      <c r="AF48" s="134"/>
      <c r="AG48" s="135" t="s">
        <v>327</v>
      </c>
      <c r="AH48" s="136">
        <f>AVERAGE(AH21:AH47)</f>
        <v>0.59113973727421998</v>
      </c>
      <c r="AK48" s="1"/>
      <c r="AL48" s="135" t="s">
        <v>328</v>
      </c>
      <c r="AM48" s="136">
        <f>+AVERAGE(AM42:AM47)</f>
        <v>0.78199999999999992</v>
      </c>
      <c r="AQ48" s="135" t="str">
        <f>AP19</f>
        <v>EVALUACIÓN FINAL PLAN DE GESTION</v>
      </c>
      <c r="AR48" s="136">
        <f>+AVERAGE(AS21:AS47)</f>
        <v>0.89576923076923087</v>
      </c>
      <c r="AS48" s="4"/>
    </row>
    <row r="49" spans="4:18" ht="24.75" customHeight="1">
      <c r="D49" s="137" t="s">
        <v>329</v>
      </c>
      <c r="E49" s="138">
        <f>E48+E41</f>
        <v>1.0000000000000002</v>
      </c>
      <c r="I49" s="134"/>
      <c r="J49" s="134"/>
    </row>
    <row r="50" spans="4:18">
      <c r="I50" s="134"/>
      <c r="J50" s="134"/>
    </row>
    <row r="51" spans="4:18">
      <c r="I51" s="134"/>
      <c r="J51" s="134"/>
    </row>
    <row r="52" spans="4:18" ht="15.75" thickBot="1">
      <c r="I52" s="134"/>
      <c r="J52" s="134"/>
    </row>
    <row r="53" spans="4:18" ht="26.25">
      <c r="H53" s="375" t="s">
        <v>330</v>
      </c>
      <c r="I53" s="376"/>
      <c r="J53" s="376"/>
      <c r="K53" s="376"/>
      <c r="L53" s="377"/>
      <c r="M53" s="378" t="s">
        <v>331</v>
      </c>
      <c r="N53" s="378"/>
      <c r="O53" s="378"/>
      <c r="P53" s="378"/>
      <c r="Q53" s="378"/>
      <c r="R53" s="379"/>
    </row>
    <row r="54" spans="4:18" ht="132.75" customHeight="1" thickBot="1">
      <c r="H54" s="380" t="s">
        <v>332</v>
      </c>
      <c r="I54" s="381"/>
      <c r="J54" s="381"/>
      <c r="K54" s="381"/>
      <c r="L54" s="382"/>
      <c r="M54" s="383" t="s">
        <v>333</v>
      </c>
      <c r="N54" s="384"/>
      <c r="O54" s="384"/>
      <c r="P54" s="384"/>
      <c r="Q54" s="384"/>
      <c r="R54" s="385"/>
    </row>
  </sheetData>
  <mergeCells count="35">
    <mergeCell ref="H14:J14"/>
    <mergeCell ref="H9:J9"/>
    <mergeCell ref="H10:J10"/>
    <mergeCell ref="H11:J11"/>
    <mergeCell ref="H12:J12"/>
    <mergeCell ref="H13:J13"/>
    <mergeCell ref="A1:K1"/>
    <mergeCell ref="A2:K2"/>
    <mergeCell ref="A3:K3"/>
    <mergeCell ref="F4:J4"/>
    <mergeCell ref="A5:B8"/>
    <mergeCell ref="C5:D8"/>
    <mergeCell ref="H5:J5"/>
    <mergeCell ref="H6:J6"/>
    <mergeCell ref="H7:J7"/>
    <mergeCell ref="H8:J8"/>
    <mergeCell ref="H54:L54"/>
    <mergeCell ref="M54:R54"/>
    <mergeCell ref="AP18:AT18"/>
    <mergeCell ref="V19:Z19"/>
    <mergeCell ref="AA19:AE19"/>
    <mergeCell ref="AF19:AJ19"/>
    <mergeCell ref="AK19:AO19"/>
    <mergeCell ref="AP19:AT19"/>
    <mergeCell ref="Q18:T19"/>
    <mergeCell ref="U18:U20"/>
    <mergeCell ref="V18:Z18"/>
    <mergeCell ref="AA18:AE18"/>
    <mergeCell ref="AF18:AJ18"/>
    <mergeCell ref="AK18:AO18"/>
    <mergeCell ref="A18:B19"/>
    <mergeCell ref="C18:C20"/>
    <mergeCell ref="D18:P19"/>
    <mergeCell ref="H53:L53"/>
    <mergeCell ref="M53:R53"/>
  </mergeCells>
  <dataValidations count="3">
    <dataValidation type="list" allowBlank="1" showInputMessage="1" showErrorMessage="1" error="Escriba un texto " promptTitle="Cualquier contenido" sqref="F42:F45" xr:uid="{00000000-0002-0000-0000-000000000000}">
      <formula1>META2</formula1>
    </dataValidation>
    <dataValidation type="list" allowBlank="1" showInputMessage="1" showErrorMessage="1" sqref="J46:J47" xr:uid="{00000000-0002-0000-0000-000001000000}">
      <formula1>PROGRAMACION</formula1>
    </dataValidation>
    <dataValidation type="list" allowBlank="1" showInputMessage="1" showErrorMessage="1" sqref="Q42:Q47" xr:uid="{00000000-0002-0000-0000-000002000000}">
      <formula1>INDICADOR</formula1>
    </dataValidation>
  </dataValidations>
  <hyperlinks>
    <hyperlink ref="AO31" r:id="rId1" xr:uid="{00000000-0004-0000-0000-000000000000}"/>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
  <cp:revision/>
  <dcterms:created xsi:type="dcterms:W3CDTF">2020-12-10T16:43:15Z</dcterms:created>
  <dcterms:modified xsi:type="dcterms:W3CDTF">2021-03-11T03:21:40Z</dcterms:modified>
  <cp:category/>
  <cp:contentStatus/>
</cp:coreProperties>
</file>