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120" yWindow="-120" windowWidth="20730" windowHeight="11040" tabRatio="499"/>
  </bookViews>
  <sheets>
    <sheet name="Antonio nariño" sheetId="1" r:id="rId1"/>
    <sheet name="T - Calificacion" sheetId="8" r:id="rId2"/>
    <sheet name="Tabla de peligros" sheetId="7" r:id="rId3"/>
    <sheet name="inventario recurso emerg" sheetId="11" state="hidden" r:id="rId4"/>
  </sheets>
  <definedNames>
    <definedName name="__xlnm_Print_Titles" localSheetId="0">'Antonio nariño'!$6:$8</definedName>
    <definedName name="__xlnm_Print_Titles_0" localSheetId="0">'Antonio nariño'!$6:$8</definedName>
    <definedName name="__xlnm_Print_Titles_0_0" localSheetId="0">'Antonio nariño'!$6:$8</definedName>
    <definedName name="__xlnm_Print_Titles_0_0_0" localSheetId="0">'Antonio nariño'!$6:$8</definedName>
    <definedName name="__xlnm_Print_Titles_0_0_0_0" localSheetId="0">'Antonio nariño'!$6:$8</definedName>
    <definedName name="__xlnm_Print_Titles_0_0_0_0_0" localSheetId="0">'Antonio nariño'!$6:$8</definedName>
    <definedName name="__xlnm_Print_Titles_0_0_0_0_0_0" localSheetId="0">'Antonio nariño'!$6:$8</definedName>
    <definedName name="__xlnm_Print_Titles_0_0_0_0_0_0_0" localSheetId="0">'Antonio nariño'!$6:$8</definedName>
    <definedName name="__xlnm_Print_Titles_0_0_0_0_0_0_0_0" localSheetId="0">'Antonio nariño'!$6:$8</definedName>
    <definedName name="__xlnm_Print_Titles_0_0_0_0_0_0_0_0_0" localSheetId="0">'Antonio nariño'!$6:$8</definedName>
    <definedName name="__xlnm_Print_Titles_0_0_0_0_0_0_0_0_0_0" localSheetId="0">'Antonio nariño'!$6:$8</definedName>
    <definedName name="__xlnm_Print_Titles_0_0_0_0_0_0_0_0_0_0_0" localSheetId="0">'Antonio nariño'!$6:$8</definedName>
    <definedName name="__xlnm_Print_Titles_0_0_0_0_0_0_0_0_0_0_0_0" localSheetId="0">'Antonio nariño'!$6:$8</definedName>
    <definedName name="__xlnm_Print_Titles_0_0_0_0_0_0_0_0_0_0_0_0_0" localSheetId="0">'Antonio nariño'!$6:$8</definedName>
    <definedName name="__xlnm_Print_Titles_0_0_0_0_0_0_0_0_0_0_0_0_0_0" localSheetId="0">'Antonio nariño'!$6:$8</definedName>
    <definedName name="__xlnm_Print_Titles_0_0_0_0_0_0_0_0_0_0_0_0_0_0_0" localSheetId="0">'Antonio nariño'!$6:$8</definedName>
    <definedName name="__xlnm_Print_Titles_0_0_0_0_0_0_0_0_0_0_0_0_0_0_0_0" localSheetId="0">'Antonio nariño'!$6:$8</definedName>
    <definedName name="__xlnm_Print_Titles_0_0_0_0_0_0_0_0_0_0_0_0_0_0_0_0_0" localSheetId="0">'Antonio nariño'!$6:$8</definedName>
    <definedName name="__xlnm_Print_Titles_0_0_0_0_0_0_0_0_0_0_0_0_0_0_0_0_0_0" localSheetId="0">'Antonio nariño'!$6:$8</definedName>
    <definedName name="__xlnm_Print_Titles_0_0_0_0_0_0_0_0_0_0_0_0_0_0_0_0_0_0_0" localSheetId="0">'Antonio nariño'!$6:$8</definedName>
    <definedName name="__xlnm_Print_Titles_0_0_0_0_0_0_0_0_0_0_0_0_0_0_0_0_0_0_0_0" localSheetId="0">'Antonio nariño'!$6:$8</definedName>
    <definedName name="__xlnm_Print_Titles_0_0_0_0_0_0_0_0_0_0_0_0_0_0_0_0_0_0_0_0_0" localSheetId="0">'Antonio nariño'!$6:$8</definedName>
    <definedName name="__xlnm_Print_Titles_0_0_0_0_0_0_0_0_0_0_0_0_0_0_0_0_0_0_0_0_0_0" localSheetId="0">'Antonio nariño'!$6:$8</definedName>
    <definedName name="__xlnm_Print_Titles_0_0_0_0_0_0_0_0_0_0_0_0_0_0_0_0_0_0_0_0_0_0_0" localSheetId="0">'Antonio nariño'!$6:$8</definedName>
    <definedName name="_xlnm._FilterDatabase" localSheetId="0" hidden="1">'Antonio nariño'!$A$6:$AE$128</definedName>
    <definedName name="_xlnm.Print_Area" localSheetId="0">'Antonio nariño'!$A$6:$AE$89</definedName>
    <definedName name="Print_Titles_0" localSheetId="0">'Antonio nariño'!$6:$8</definedName>
    <definedName name="Print_Titles_0_0" localSheetId="0">'Antonio nariño'!$6:$8</definedName>
    <definedName name="Print_Titles_0_0_0" localSheetId="0">'Antonio nariño'!$6:$8</definedName>
    <definedName name="_xlnm.Print_Titles" localSheetId="0">'Antonio nariño'!$6:$8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1" i="1" l="1"/>
  <c r="R81" i="1"/>
  <c r="S81" i="1" s="1"/>
  <c r="T81" i="1" s="1"/>
  <c r="P81" i="1"/>
  <c r="O81" i="1"/>
  <c r="X80" i="1"/>
  <c r="O80" i="1"/>
  <c r="R80" i="1" s="1"/>
  <c r="S80" i="1" s="1"/>
  <c r="T80" i="1" s="1"/>
  <c r="X78" i="1"/>
  <c r="O78" i="1"/>
  <c r="P78" i="1" s="1"/>
  <c r="P80" i="1" l="1"/>
  <c r="R78" i="1"/>
  <c r="S78" i="1" s="1"/>
  <c r="T78" i="1" s="1"/>
  <c r="X86" i="1" l="1"/>
  <c r="O86" i="1"/>
  <c r="R86" i="1" s="1"/>
  <c r="S86" i="1" s="1"/>
  <c r="T86" i="1" s="1"/>
  <c r="X83" i="1"/>
  <c r="O83" i="1"/>
  <c r="P83" i="1" s="1"/>
  <c r="X82" i="1"/>
  <c r="O82" i="1"/>
  <c r="R82" i="1" s="1"/>
  <c r="S82" i="1" s="1"/>
  <c r="T82" i="1" s="1"/>
  <c r="X74" i="1"/>
  <c r="O74" i="1"/>
  <c r="R74" i="1" s="1"/>
  <c r="S74" i="1" s="1"/>
  <c r="T74" i="1" s="1"/>
  <c r="X70" i="1"/>
  <c r="O70" i="1"/>
  <c r="R70" i="1" s="1"/>
  <c r="S70" i="1" s="1"/>
  <c r="T70" i="1" s="1"/>
  <c r="X59" i="1"/>
  <c r="O59" i="1"/>
  <c r="R59" i="1" s="1"/>
  <c r="S59" i="1" s="1"/>
  <c r="T59" i="1" s="1"/>
  <c r="X58" i="1"/>
  <c r="O58" i="1"/>
  <c r="R58" i="1" s="1"/>
  <c r="S58" i="1" s="1"/>
  <c r="T58" i="1" s="1"/>
  <c r="X67" i="1"/>
  <c r="O67" i="1"/>
  <c r="R67" i="1" s="1"/>
  <c r="S67" i="1" s="1"/>
  <c r="T67" i="1" s="1"/>
  <c r="X64" i="1"/>
  <c r="O64" i="1"/>
  <c r="R64" i="1" s="1"/>
  <c r="S64" i="1" s="1"/>
  <c r="T64" i="1" s="1"/>
  <c r="X66" i="1"/>
  <c r="O66" i="1"/>
  <c r="R66" i="1" s="1"/>
  <c r="S66" i="1" s="1"/>
  <c r="T66" i="1" s="1"/>
  <c r="X54" i="1"/>
  <c r="O54" i="1"/>
  <c r="P54" i="1" s="1"/>
  <c r="X57" i="1"/>
  <c r="O57" i="1"/>
  <c r="R57" i="1" s="1"/>
  <c r="S57" i="1" s="1"/>
  <c r="T57" i="1" s="1"/>
  <c r="X55" i="1"/>
  <c r="O55" i="1"/>
  <c r="P55" i="1" s="1"/>
  <c r="X53" i="1"/>
  <c r="O53" i="1"/>
  <c r="P53" i="1" s="1"/>
  <c r="X49" i="1"/>
  <c r="O49" i="1"/>
  <c r="P49" i="1" s="1"/>
  <c r="X51" i="1"/>
  <c r="O51" i="1"/>
  <c r="R51" i="1" s="1"/>
  <c r="S51" i="1" s="1"/>
  <c r="T51" i="1" s="1"/>
  <c r="X40" i="1"/>
  <c r="O40" i="1"/>
  <c r="R40" i="1" s="1"/>
  <c r="S40" i="1" s="1"/>
  <c r="T40" i="1" s="1"/>
  <c r="X26" i="1"/>
  <c r="O26" i="1"/>
  <c r="P26" i="1" s="1"/>
  <c r="X25" i="1"/>
  <c r="O25" i="1"/>
  <c r="R25" i="1" s="1"/>
  <c r="S25" i="1" s="1"/>
  <c r="T25" i="1" s="1"/>
  <c r="P86" i="1" l="1"/>
  <c r="R83" i="1"/>
  <c r="S83" i="1" s="1"/>
  <c r="T83" i="1" s="1"/>
  <c r="P82" i="1"/>
  <c r="P74" i="1"/>
  <c r="P70" i="1"/>
  <c r="P59" i="1"/>
  <c r="P58" i="1"/>
  <c r="P57" i="1"/>
  <c r="P64" i="1"/>
  <c r="P67" i="1"/>
  <c r="P66" i="1"/>
  <c r="R54" i="1"/>
  <c r="S54" i="1" s="1"/>
  <c r="T54" i="1" s="1"/>
  <c r="P51" i="1"/>
  <c r="R55" i="1"/>
  <c r="S55" i="1" s="1"/>
  <c r="T55" i="1" s="1"/>
  <c r="R53" i="1"/>
  <c r="S53" i="1" s="1"/>
  <c r="T53" i="1" s="1"/>
  <c r="R49" i="1"/>
  <c r="S49" i="1" s="1"/>
  <c r="T49" i="1" s="1"/>
  <c r="R26" i="1"/>
  <c r="S26" i="1" s="1"/>
  <c r="T26" i="1" s="1"/>
  <c r="P40" i="1"/>
  <c r="P25" i="1"/>
  <c r="X96" i="1" l="1"/>
  <c r="S96" i="1"/>
  <c r="P96" i="1"/>
  <c r="X95" i="1"/>
  <c r="S95" i="1"/>
  <c r="P95" i="1"/>
  <c r="X94" i="1"/>
  <c r="S94" i="1"/>
  <c r="P94" i="1"/>
  <c r="X93" i="1"/>
  <c r="S93" i="1"/>
  <c r="P93" i="1"/>
  <c r="X92" i="1"/>
  <c r="S92" i="1"/>
  <c r="P92" i="1"/>
  <c r="X91" i="1"/>
  <c r="S91" i="1"/>
  <c r="P91" i="1"/>
  <c r="X90" i="1"/>
  <c r="S90" i="1"/>
  <c r="P90" i="1"/>
  <c r="X110" i="1"/>
  <c r="S110" i="1"/>
  <c r="P110" i="1"/>
  <c r="X109" i="1"/>
  <c r="S109" i="1"/>
  <c r="P109" i="1"/>
  <c r="X108" i="1"/>
  <c r="S108" i="1"/>
  <c r="P108" i="1"/>
  <c r="X107" i="1"/>
  <c r="S107" i="1"/>
  <c r="P107" i="1"/>
  <c r="X106" i="1"/>
  <c r="S106" i="1"/>
  <c r="P106" i="1"/>
  <c r="X105" i="1"/>
  <c r="S105" i="1"/>
  <c r="P105" i="1"/>
  <c r="X104" i="1"/>
  <c r="S104" i="1"/>
  <c r="P104" i="1"/>
  <c r="X103" i="1"/>
  <c r="S103" i="1"/>
  <c r="P103" i="1"/>
  <c r="X102" i="1"/>
  <c r="S102" i="1"/>
  <c r="P102" i="1"/>
  <c r="X101" i="1"/>
  <c r="S101" i="1"/>
  <c r="P101" i="1"/>
  <c r="X100" i="1"/>
  <c r="S100" i="1"/>
  <c r="P100" i="1"/>
  <c r="X99" i="1"/>
  <c r="S99" i="1"/>
  <c r="P99" i="1"/>
  <c r="X98" i="1"/>
  <c r="S98" i="1"/>
  <c r="P98" i="1"/>
  <c r="X97" i="1"/>
  <c r="S97" i="1"/>
  <c r="P97" i="1"/>
  <c r="X128" i="1"/>
  <c r="O128" i="1"/>
  <c r="X111" i="1"/>
  <c r="O111" i="1"/>
  <c r="X77" i="1"/>
  <c r="O77" i="1"/>
  <c r="R77" i="1" s="1"/>
  <c r="S77" i="1" s="1"/>
  <c r="T77" i="1" s="1"/>
  <c r="X85" i="1"/>
  <c r="O85" i="1"/>
  <c r="P85" i="1" s="1"/>
  <c r="X84" i="1"/>
  <c r="O84" i="1"/>
  <c r="P84" i="1" s="1"/>
  <c r="X75" i="1"/>
  <c r="O75" i="1"/>
  <c r="P75" i="1" s="1"/>
  <c r="X16" i="1"/>
  <c r="O16" i="1"/>
  <c r="R16" i="1" s="1"/>
  <c r="S16" i="1" s="1"/>
  <c r="T16" i="1" s="1"/>
  <c r="X56" i="1"/>
  <c r="O56" i="1"/>
  <c r="R56" i="1" s="1"/>
  <c r="S56" i="1" s="1"/>
  <c r="T56" i="1" s="1"/>
  <c r="X15" i="1"/>
  <c r="O15" i="1"/>
  <c r="P15" i="1" s="1"/>
  <c r="X14" i="1"/>
  <c r="O14" i="1"/>
  <c r="P14" i="1" s="1"/>
  <c r="X87" i="1"/>
  <c r="O87" i="1"/>
  <c r="P87" i="1" s="1"/>
  <c r="X73" i="1"/>
  <c r="O73" i="1"/>
  <c r="R73" i="1" s="1"/>
  <c r="S73" i="1" s="1"/>
  <c r="T73" i="1" s="1"/>
  <c r="X72" i="1"/>
  <c r="O72" i="1"/>
  <c r="P72" i="1" s="1"/>
  <c r="X71" i="1"/>
  <c r="O71" i="1"/>
  <c r="R71" i="1" s="1"/>
  <c r="S71" i="1" s="1"/>
  <c r="T71" i="1" s="1"/>
  <c r="X79" i="1"/>
  <c r="O79" i="1"/>
  <c r="R79" i="1" s="1"/>
  <c r="S79" i="1" s="1"/>
  <c r="T79" i="1" s="1"/>
  <c r="X76" i="1"/>
  <c r="O76" i="1"/>
  <c r="R76" i="1" s="1"/>
  <c r="S76" i="1" s="1"/>
  <c r="T76" i="1" s="1"/>
  <c r="X69" i="1"/>
  <c r="O69" i="1"/>
  <c r="R69" i="1" s="1"/>
  <c r="S69" i="1" s="1"/>
  <c r="T69" i="1" s="1"/>
  <c r="X68" i="1"/>
  <c r="O68" i="1"/>
  <c r="R68" i="1" s="1"/>
  <c r="S68" i="1" s="1"/>
  <c r="T68" i="1" s="1"/>
  <c r="X17" i="1"/>
  <c r="O17" i="1"/>
  <c r="P17" i="1" s="1"/>
  <c r="X50" i="1"/>
  <c r="O50" i="1"/>
  <c r="R50" i="1" s="1"/>
  <c r="S50" i="1" s="1"/>
  <c r="T50" i="1" s="1"/>
  <c r="X63" i="1"/>
  <c r="O63" i="1"/>
  <c r="R63" i="1" s="1"/>
  <c r="S63" i="1" s="1"/>
  <c r="T63" i="1" s="1"/>
  <c r="X62" i="1"/>
  <c r="O62" i="1"/>
  <c r="P62" i="1" s="1"/>
  <c r="X61" i="1"/>
  <c r="O61" i="1"/>
  <c r="P61" i="1" s="1"/>
  <c r="X60" i="1"/>
  <c r="O60" i="1"/>
  <c r="R60" i="1" s="1"/>
  <c r="S60" i="1" s="1"/>
  <c r="T60" i="1" s="1"/>
  <c r="X65" i="1"/>
  <c r="O65" i="1"/>
  <c r="P65" i="1" s="1"/>
  <c r="X52" i="1"/>
  <c r="O52" i="1"/>
  <c r="P52" i="1" s="1"/>
  <c r="X44" i="1"/>
  <c r="O44" i="1"/>
  <c r="P44" i="1" s="1"/>
  <c r="X48" i="1"/>
  <c r="O48" i="1"/>
  <c r="R48" i="1" s="1"/>
  <c r="S48" i="1" s="1"/>
  <c r="T48" i="1" s="1"/>
  <c r="X47" i="1"/>
  <c r="O47" i="1"/>
  <c r="P47" i="1" s="1"/>
  <c r="X45" i="1"/>
  <c r="O45" i="1"/>
  <c r="R45" i="1" s="1"/>
  <c r="S45" i="1" s="1"/>
  <c r="T45" i="1" s="1"/>
  <c r="X46" i="1"/>
  <c r="O46" i="1"/>
  <c r="R46" i="1" s="1"/>
  <c r="S46" i="1" s="1"/>
  <c r="T46" i="1" s="1"/>
  <c r="X43" i="1"/>
  <c r="O43" i="1"/>
  <c r="R43" i="1" s="1"/>
  <c r="S43" i="1" s="1"/>
  <c r="T43" i="1" s="1"/>
  <c r="X42" i="1"/>
  <c r="O42" i="1"/>
  <c r="R42" i="1" s="1"/>
  <c r="S42" i="1" s="1"/>
  <c r="T42" i="1" s="1"/>
  <c r="X41" i="1"/>
  <c r="O41" i="1"/>
  <c r="R41" i="1" s="1"/>
  <c r="S41" i="1" s="1"/>
  <c r="T41" i="1" s="1"/>
  <c r="X39" i="1"/>
  <c r="O39" i="1"/>
  <c r="P39" i="1" s="1"/>
  <c r="X38" i="1"/>
  <c r="O38" i="1"/>
  <c r="R38" i="1" s="1"/>
  <c r="S38" i="1" s="1"/>
  <c r="T38" i="1" s="1"/>
  <c r="X37" i="1"/>
  <c r="O37" i="1"/>
  <c r="P37" i="1" s="1"/>
  <c r="X36" i="1"/>
  <c r="O36" i="1"/>
  <c r="R36" i="1" s="1"/>
  <c r="S36" i="1" s="1"/>
  <c r="T36" i="1" s="1"/>
  <c r="X35" i="1"/>
  <c r="O35" i="1"/>
  <c r="R35" i="1" s="1"/>
  <c r="S35" i="1" s="1"/>
  <c r="T35" i="1" s="1"/>
  <c r="X34" i="1"/>
  <c r="O34" i="1"/>
  <c r="P34" i="1" s="1"/>
  <c r="X33" i="1"/>
  <c r="O33" i="1"/>
  <c r="P33" i="1" s="1"/>
  <c r="X32" i="1"/>
  <c r="O32" i="1"/>
  <c r="P32" i="1" s="1"/>
  <c r="X31" i="1"/>
  <c r="O31" i="1"/>
  <c r="R31" i="1" s="1"/>
  <c r="S31" i="1" s="1"/>
  <c r="T31" i="1" s="1"/>
  <c r="X30" i="1"/>
  <c r="O30" i="1"/>
  <c r="R30" i="1" s="1"/>
  <c r="S30" i="1" s="1"/>
  <c r="T30" i="1" s="1"/>
  <c r="X29" i="1"/>
  <c r="O29" i="1"/>
  <c r="R29" i="1" s="1"/>
  <c r="S29" i="1" s="1"/>
  <c r="T29" i="1" s="1"/>
  <c r="X28" i="1"/>
  <c r="O28" i="1"/>
  <c r="R28" i="1" s="1"/>
  <c r="S28" i="1" s="1"/>
  <c r="T28" i="1" s="1"/>
  <c r="X27" i="1"/>
  <c r="O27" i="1"/>
  <c r="R27" i="1" s="1"/>
  <c r="S27" i="1" s="1"/>
  <c r="T27" i="1" s="1"/>
  <c r="O24" i="1"/>
  <c r="R24" i="1" s="1"/>
  <c r="S24" i="1" s="1"/>
  <c r="T24" i="1" s="1"/>
  <c r="X24" i="1"/>
  <c r="X23" i="1"/>
  <c r="O23" i="1"/>
  <c r="P23" i="1" s="1"/>
  <c r="X22" i="1"/>
  <c r="O22" i="1"/>
  <c r="R22" i="1" s="1"/>
  <c r="S22" i="1" s="1"/>
  <c r="T22" i="1" s="1"/>
  <c r="X21" i="1"/>
  <c r="O21" i="1"/>
  <c r="P21" i="1" s="1"/>
  <c r="X20" i="1"/>
  <c r="O20" i="1"/>
  <c r="R20" i="1" s="1"/>
  <c r="S20" i="1" s="1"/>
  <c r="T20" i="1" s="1"/>
  <c r="X19" i="1"/>
  <c r="O19" i="1"/>
  <c r="R19" i="1" s="1"/>
  <c r="S19" i="1" s="1"/>
  <c r="T19" i="1" s="1"/>
  <c r="X18" i="1"/>
  <c r="O18" i="1"/>
  <c r="R18" i="1" s="1"/>
  <c r="S18" i="1" s="1"/>
  <c r="T18" i="1" s="1"/>
  <c r="X13" i="1"/>
  <c r="O13" i="1"/>
  <c r="P13" i="1" s="1"/>
  <c r="X12" i="1"/>
  <c r="O12" i="1"/>
  <c r="P12" i="1" s="1"/>
  <c r="X9" i="1"/>
  <c r="O9" i="1"/>
  <c r="R9" i="1" s="1"/>
  <c r="S9" i="1" s="1"/>
  <c r="T9" i="1" s="1"/>
  <c r="X11" i="1"/>
  <c r="O11" i="1"/>
  <c r="R11" i="1" s="1"/>
  <c r="S11" i="1" s="1"/>
  <c r="T11" i="1" s="1"/>
  <c r="X10" i="1"/>
  <c r="O10" i="1"/>
  <c r="P10" i="1" s="1"/>
  <c r="X89" i="1"/>
  <c r="O89" i="1"/>
  <c r="R89" i="1" s="1"/>
  <c r="S89" i="1" s="1"/>
  <c r="T89" i="1" s="1"/>
  <c r="X88" i="1"/>
  <c r="O88" i="1"/>
  <c r="P88" i="1" s="1"/>
  <c r="P76" i="1" l="1"/>
  <c r="P79" i="1"/>
  <c r="P77" i="1"/>
  <c r="P73" i="1"/>
  <c r="R14" i="1"/>
  <c r="S14" i="1" s="1"/>
  <c r="T14" i="1" s="1"/>
  <c r="P56" i="1"/>
  <c r="P71" i="1"/>
  <c r="R75" i="1"/>
  <c r="S75" i="1" s="1"/>
  <c r="T75" i="1" s="1"/>
  <c r="P41" i="1"/>
  <c r="P69" i="1"/>
  <c r="P22" i="1"/>
  <c r="R84" i="1"/>
  <c r="S84" i="1" s="1"/>
  <c r="T84" i="1" s="1"/>
  <c r="P46" i="1"/>
  <c r="P60" i="1"/>
  <c r="P18" i="1"/>
  <c r="R61" i="1"/>
  <c r="S61" i="1" s="1"/>
  <c r="T61" i="1" s="1"/>
  <c r="P30" i="1"/>
  <c r="P36" i="1"/>
  <c r="R87" i="1"/>
  <c r="S87" i="1" s="1"/>
  <c r="T87" i="1" s="1"/>
  <c r="R72" i="1"/>
  <c r="S72" i="1" s="1"/>
  <c r="T72" i="1" s="1"/>
  <c r="P16" i="1"/>
  <c r="R47" i="1"/>
  <c r="S47" i="1" s="1"/>
  <c r="T47" i="1" s="1"/>
  <c r="R44" i="1"/>
  <c r="S44" i="1" s="1"/>
  <c r="T44" i="1" s="1"/>
  <c r="P43" i="1"/>
  <c r="P50" i="1"/>
  <c r="R33" i="1"/>
  <c r="S33" i="1" s="1"/>
  <c r="T33" i="1" s="1"/>
  <c r="P48" i="1"/>
  <c r="P63" i="1"/>
  <c r="P42" i="1"/>
  <c r="P35" i="1"/>
  <c r="P20" i="1"/>
  <c r="P68" i="1"/>
  <c r="P19" i="1"/>
  <c r="P38" i="1"/>
  <c r="R62" i="1"/>
  <c r="S62" i="1" s="1"/>
  <c r="T62" i="1" s="1"/>
  <c r="R39" i="1"/>
  <c r="S39" i="1" s="1"/>
  <c r="T39" i="1" s="1"/>
  <c r="P28" i="1"/>
  <c r="P11" i="1"/>
  <c r="P89" i="1"/>
  <c r="R21" i="1"/>
  <c r="S21" i="1" s="1"/>
  <c r="T21" i="1" s="1"/>
  <c r="P29" i="1"/>
  <c r="R17" i="1"/>
  <c r="S17" i="1" s="1"/>
  <c r="T17" i="1" s="1"/>
  <c r="R32" i="1"/>
  <c r="S32" i="1" s="1"/>
  <c r="T32" i="1" s="1"/>
  <c r="R23" i="1"/>
  <c r="S23" i="1" s="1"/>
  <c r="T23" i="1" s="1"/>
  <c r="P9" i="1"/>
  <c r="R65" i="1"/>
  <c r="S65" i="1" s="1"/>
  <c r="T65" i="1" s="1"/>
  <c r="R12" i="1"/>
  <c r="S12" i="1" s="1"/>
  <c r="T12" i="1" s="1"/>
  <c r="R34" i="1"/>
  <c r="S34" i="1" s="1"/>
  <c r="T34" i="1" s="1"/>
  <c r="P24" i="1"/>
  <c r="P45" i="1"/>
  <c r="R37" i="1"/>
  <c r="S37" i="1" s="1"/>
  <c r="T37" i="1" s="1"/>
  <c r="R10" i="1"/>
  <c r="S10" i="1" s="1"/>
  <c r="T10" i="1" s="1"/>
  <c r="R88" i="1"/>
  <c r="S88" i="1" s="1"/>
  <c r="T88" i="1" s="1"/>
  <c r="P31" i="1"/>
  <c r="R13" i="1"/>
  <c r="S13" i="1" s="1"/>
  <c r="T13" i="1" s="1"/>
  <c r="P27" i="1"/>
  <c r="R52" i="1"/>
  <c r="S52" i="1" s="1"/>
  <c r="T52" i="1" s="1"/>
  <c r="R15" i="1"/>
  <c r="S15" i="1" s="1"/>
  <c r="T15" i="1" s="1"/>
  <c r="R85" i="1"/>
  <c r="S85" i="1" s="1"/>
  <c r="T85" i="1" s="1"/>
  <c r="R111" i="1"/>
  <c r="S111" i="1" s="1"/>
  <c r="T111" i="1" s="1"/>
  <c r="P111" i="1"/>
  <c r="R128" i="1"/>
  <c r="S128" i="1" s="1"/>
  <c r="T128" i="1" s="1"/>
  <c r="P128" i="1"/>
</calcChain>
</file>

<file path=xl/sharedStrings.xml><?xml version="1.0" encoding="utf-8"?>
<sst xmlns="http://schemas.openxmlformats.org/spreadsheetml/2006/main" count="2565" uniqueCount="822">
  <si>
    <t>MATRIZ DE IDENTIFICACIÓN DE RIESGOS Y PELIGROS</t>
  </si>
  <si>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</si>
  <si>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</si>
  <si>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</si>
  <si>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</si>
  <si>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</si>
  <si>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</si>
  <si>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</si>
  <si>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</si>
  <si>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</si>
  <si>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</si>
  <si>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</si>
  <si>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</si>
  <si>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</si>
  <si>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</si>
  <si>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</si>
  <si>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</si>
  <si>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</si>
  <si>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</si>
  <si>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</si>
  <si>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</si>
  <si>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</si>
  <si>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</si>
  <si>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</si>
  <si>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</si>
  <si>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</si>
  <si>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</si>
  <si>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</si>
  <si>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</si>
  <si>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</si>
  <si>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</si>
  <si>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</si>
  <si>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</si>
  <si>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</si>
  <si>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</si>
  <si>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</si>
  <si>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</si>
  <si>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</si>
  <si>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</si>
  <si>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Alcaldía</t>
  </si>
  <si>
    <t>Sí</t>
  </si>
  <si>
    <t xml:space="preserve">Alto nivel de responsabilidad, actividades propias de la labor, revisión y entrega de resultados en tiempos determinados. Posibilidad de agresiones por parte de la comunidad.
</t>
  </si>
  <si>
    <t>Psicosocial</t>
  </si>
  <si>
    <t>Ninguno</t>
  </si>
  <si>
    <t>Lesión incapacitante</t>
  </si>
  <si>
    <t xml:space="preserve">Resolución 2646 de 2008 </t>
  </si>
  <si>
    <t>No aplica</t>
  </si>
  <si>
    <t>No</t>
  </si>
  <si>
    <t>Condiciones de Seguridad</t>
  </si>
  <si>
    <t>Público (violencia, robos, atracos, asaltos, atentados, de orden público, accidentes de transito etc.)</t>
  </si>
  <si>
    <t>Heridas, lesiones, traumatismos</t>
  </si>
  <si>
    <t>Muerte</t>
  </si>
  <si>
    <t xml:space="preserve"> Decreto 1072 de 2015 articulo 2.2.4.6.8 obligaciones de los empleadores, numeral 8, Ley 1801 de 2016 Código Nacional de Policía y Convivencia.  </t>
  </si>
  <si>
    <t>No Aplica</t>
  </si>
  <si>
    <t xml:space="preserve"> Mantener  cámaras de seguridad y vigilancia en optimas condiciones con cobertura en toda la sede.</t>
  </si>
  <si>
    <t>1.Procurar para todos los operativos, coordinar previamente acompañamiento policial, asegurando su permanencia hasta finalizar la actividad
2.Capacitación en medidas preventivas y de manejo del riesgo público   
3.Generar  programa de riesgo publico, incluir  protocolo de seguridad</t>
  </si>
  <si>
    <t>Trabajo en oficina</t>
  </si>
  <si>
    <t>Trabajo de escritorio y computador</t>
  </si>
  <si>
    <t xml:space="preserve">Movimientos repetitivos miembros superiores. 
Postura sedente </t>
  </si>
  <si>
    <t>Biomecánico</t>
  </si>
  <si>
    <t>Biomecánico (posturas, movimientos repetitivos)</t>
  </si>
  <si>
    <t>Tendinitis, síndrome de túnel del carpo (STC), otros DME.</t>
  </si>
  <si>
    <t>Resolución 2400 de 1979. Artículo 37.
NTP 242  , NTC 5831</t>
  </si>
  <si>
    <t>1.Capacitación en higiene postural y autocuidado
2.Programar y realizar  pausas activas por parte de los colaboradores , realizar formación de lideres de pausas activas
3.Programar mantenimiento preventivo de sillas
4.Ubicación de mueble de archivo. Estaba pendiente al momento de la visita por remodelación</t>
  </si>
  <si>
    <t xml:space="preserve">Disconfort térmico por sensación de frío </t>
  </si>
  <si>
    <t>Físico</t>
  </si>
  <si>
    <t>Físico (Temperatura )</t>
  </si>
  <si>
    <t>Distracción; reducción del rendimiento en la realización de las tareas; sintomatología a nivel respiratorio</t>
  </si>
  <si>
    <t>Errores en la labor por ausencia de concentración</t>
  </si>
  <si>
    <t xml:space="preserve">1.Suministro frecuente de bebidas calientes.
2.Uso de ropa abrigada
3.Verificar previo a la entrega formal del espacio de Data center, la disminución en el paso del frío a la oficina. Se debe asegurar el aislamiento de la temperatura de este espacio.
</t>
  </si>
  <si>
    <t>Movimientos repetitivos miembros superiores. 
Postura sedente 
Sillas desajustadas o en mal estado
2 puestos de trabajo con espacio muy reducido</t>
  </si>
  <si>
    <t>Resolución 2400 de 1979. Artículos 9 y 37.
NTP 242  , NTC 5831</t>
  </si>
  <si>
    <t>1.Capacitación en higiene postural y autocuidado
2.Programar y realizar  pausas activas por parte de los colaboradores , realizar formación de lideres de pausas activas
3.Realizar mantenimiento correctivo de sillas</t>
  </si>
  <si>
    <t>Evaluar la viabilidad de mejorar la ventilación del área. De ser posible instalar rejillas en la parte superior de las ventanas.</t>
  </si>
  <si>
    <t>Disconfort térmico por fluctuaciones en la temperatura. En la mañana perciben frío y en la tarde calor</t>
  </si>
  <si>
    <t>Errores en la labor por ausencia de concentración. Adormecimiento</t>
  </si>
  <si>
    <t>Resolución 2400 de 1979 Art. 63 y 67 
ACGIH De 19 a 22°C</t>
  </si>
  <si>
    <t xml:space="preserve">1.Suministro frecuente de bebidas calientes en la mañana y agua fría para consumo a voluntad.
2.Uso de ropa abrigada en la mañana
</t>
  </si>
  <si>
    <t>Gestión policiva - Jurídica - Piso 5</t>
  </si>
  <si>
    <t>Biomecánico (movimientos repetitivos, postura sedente)</t>
  </si>
  <si>
    <t xml:space="preserve">Tendinitis, síndrome de túnel del carpo (STC), otros Desórdenes músculo esqueléticos. </t>
  </si>
  <si>
    <r>
      <t>Evaluar la opción de disponer de un espacio más amplio, de manera que se cuente con al menos 2 m</t>
    </r>
    <r>
      <rPr>
        <vertAlign val="superscript"/>
        <sz val="6"/>
        <rFont val="Arial"/>
        <family val="2"/>
      </rPr>
      <t>2</t>
    </r>
    <r>
      <rPr>
        <sz val="6"/>
        <rFont val="Arial"/>
        <family val="2"/>
        <charset val="1"/>
      </rPr>
      <t xml:space="preserve"> de superficie de pavimento por cada trabajador.</t>
    </r>
  </si>
  <si>
    <t>Posible proliferación de microorganismos por manipulación de documentos.
Presencia de área de archivo al interior de la oficina y gran cantidad de documentos, bajo y sobre superficies de trabajo</t>
  </si>
  <si>
    <t>Biológico</t>
  </si>
  <si>
    <t>Biológico (contacto con vectores)</t>
  </si>
  <si>
    <t>Alergias, virus</t>
  </si>
  <si>
    <t>Resolución 2400 de 1979. Artículo 36</t>
  </si>
  <si>
    <t>Corrección de las filtraciones de agua y condiciones de humedad, desde su origen.</t>
  </si>
  <si>
    <t xml:space="preserve">1.Evaluar la opción de disponer de otro espacio con buena ventilación, sin condiciones de humedad para la ubicación del archivo fuera del área.
2.Fumigaciones preventivas en la sede, prevención de plagas.   
3.Saneamieto a documentos.     
4.Limpieza con trapo húmedo, posterior a la fumigación.
5.Aseo frecuente con aspiradora.
6.Uso de elementos de protección durante la manipulación de documentos.
7.Suministrar gel antibacterial a los colaboradores      </t>
  </si>
  <si>
    <t>Tapabocas
Guantes 
Bata de tela o desechable
Monogafas</t>
  </si>
  <si>
    <t xml:space="preserve">Trabajo de campo </t>
  </si>
  <si>
    <t>Participación en operativos diurnos y nocturnos (establecimientos de comercio, espacio público, otros) - IVC</t>
  </si>
  <si>
    <t>Desplazamiento fuera de las instalaciones (robo, atraco, lesiones por caídas, accidentes con vehículos)
Probabilidad que las inconformidades de los ciudadanos generen agresiones. Inseguridad propia de algunas zonas de la localidad</t>
  </si>
  <si>
    <t>1.Coordinar previamente acompañamiento policial, que permanezca hasta finalizar la actividad
2.Capacitación en medidas preventivas y de manejo del riesgo público   
3.Generar  programa de riesgo publico, incluir  protocolo de seguridad
4.Asegurar que los desplazamientos se realicen en vehículo de la Entidad</t>
  </si>
  <si>
    <t>Trabajo en oficina y de campo</t>
  </si>
  <si>
    <t>Trabajo de escritorio y computador
Participación en operativos diurnos y nocturnos (establecimientos de comercio, espacio público, otros) IVC</t>
  </si>
  <si>
    <t>Si</t>
  </si>
  <si>
    <t>Espacio de trabajo reducido
Desplazamiento fuera de las instalaciones (robo, atraco, lesiones por caídas, accidentes con vehículos)
Probabilidad que las inconformidades de los ciudadanos generen agresiones. Inseguridad propia de algunas zonas de la localidad</t>
  </si>
  <si>
    <t>Estrés, desmotivación, fatiga, efectos adversos en la condición de salud.</t>
  </si>
  <si>
    <t>1.Realizar actividades de capacitación sobre resolución de conflictos, habilidades de negociación, trabajo en equipo.
2.Definir estrategias de apoyo para fortalecimiento de liderazgo y afrontamiento de situaciones con personas de difícil manejo.
3.Evaluar la opción de ubicar el archivo en un espacio diferente, de manera que se pueda reorganizar la disposición de los puestos de trabajo</t>
  </si>
  <si>
    <t>Biomecánico (movimientos repetitivos)</t>
  </si>
  <si>
    <t>Decreto 1072 de 2015 articulo 2.2.4.6.8 , numeral 8,  Guía de Atención Integral Basada en la Evidencia para Desórdenes Musculo esqueléticos (DME) - 2006</t>
  </si>
  <si>
    <t xml:space="preserve">Sustituir las sillas normales por sillas ergonómicas. </t>
  </si>
  <si>
    <t>1.Capacitación en higiene postural y autocuidado
2.Programar y realizar  pausas activas por parte de los colaboradores , realizar formación de lideres de pausas activas
3.Mantenimiento preventivo y correctivo de sillas</t>
  </si>
  <si>
    <t>Movimientos repetitivos miembros superiores. 
Postura sedente
Silla deteriorada
Un puesto de trabajo para 2 personas, alternando su uso</t>
  </si>
  <si>
    <t>Evaluar la viabilidad de redistribuir los espacios de manera que sea posible ubicar el puesto de trabajo faltante.</t>
  </si>
  <si>
    <t>Trabajo en oficina y trabajo de campo</t>
  </si>
  <si>
    <t>Trabajo de escritorio y computador
Atención a usuarios
Realización de diligencias en compañía del Alcalde y Abogado de apoyo</t>
  </si>
  <si>
    <t>no</t>
  </si>
  <si>
    <t>1.Coordinar previamente acompañamiento policial, que permanezca hasta finalizar la actividad
2.Capacitación en medidas preventivas y de manejo del riesgo público   
3.Generar  programa de riesgo publico, incluir  protocolo de seguridad
4.Asegurar que los desplazamientos se realicen en vehículo de la Entidad
5.Definir con empresa de vigilancia estrategias de apoyo, frente a las situaciones de violencia en el puesto de trabajo</t>
  </si>
  <si>
    <t>Realización de diligencias en compañía del Alcalde y Abogado de apoyo</t>
  </si>
  <si>
    <t>Exposición a espacios contaminados, dadas las deplorables condiciones de aseo de algunos de los lugares visitados</t>
  </si>
  <si>
    <t>Alergias, virus, afecciones respiratorias y/o dérmicas</t>
  </si>
  <si>
    <t xml:space="preserve">1.Uso de elementos de protección personal durante las diligencias en lugares que presentan condiciones insalubres
2.Suministro de gel antibacterial a los colaboradores      </t>
  </si>
  <si>
    <t>Movimientos repetitivos miembros superiores. 
Postura sedente
Un puesto con silla fija</t>
  </si>
  <si>
    <t>Biomecánico (movimientos repetitivos, postura)</t>
  </si>
  <si>
    <t xml:space="preserve">1.Capacitación en higiene postural y autocuidado
2.Programar y realizar  pausas activas por parte de los colaboradores , realizar formación de lideres de pausas activas
</t>
  </si>
  <si>
    <t>Presión continua por cumplimiento de plazos y responsabilidad de información. Frecuentes reprocesos en pagos a contratistas asociados a fallas en supervisión</t>
  </si>
  <si>
    <t>Estrés, desmotivación, fatiga, efectos adversos en la condición de salud. Carga emocional</t>
  </si>
  <si>
    <t>1.Insistir en cumplimiento de plazos y procedimiento para efectuar pagos a contratistas, de manera que se optimice el proceso y no afecte la ejecución de otras labores.
2.Capacitación en trabajo en equipo y comunicación asertiva</t>
  </si>
  <si>
    <t>Trabajo de oficina</t>
  </si>
  <si>
    <t>Cubrimiento de prensa, escribir y editar notas, visualización de material, corrección de fotos, alistamiento de equipos y asistencia a reuniones presenciales. Apoyo en comunicación organizacional. Apoyo administrativo. Atención al público.</t>
  </si>
  <si>
    <t>Movimientos repetitivos miembros superiores. Postura sedente</t>
  </si>
  <si>
    <t>1.Realizar mantenimientos preventivos  a sillas
2. Dar cumplimiento de parámetros de ergonomía y dimensión según norma para los puestos de trabajo.</t>
  </si>
  <si>
    <t>1.Capacitación en higiene postural y autocuidado
2.Programar y realizar pausas activas diarias</t>
  </si>
  <si>
    <t>Trabajo de campo</t>
  </si>
  <si>
    <t>Cubrimientos de operativos.. Grabación y realización de notas. Cubrimiento en campo de las actividades realizadas por cada una de las áreas de la Alcaldía Local. Acompañamiento a la comunidad.</t>
  </si>
  <si>
    <t>Posibilidad de agresiones verbales y/o físicas por parte de usuarios o delincuencia, durante los recorridos fuera de las instalaciones</t>
  </si>
  <si>
    <t>Público (violencia en el puesto de trabajo, robos, atracos, orden público, accidente vehicular)</t>
  </si>
  <si>
    <t>Capacitación en prevención y manejo del riesgo público</t>
  </si>
  <si>
    <t>Cubrir eventos, actividades de la Alcaldía. Acompañamiento al alcalde.</t>
  </si>
  <si>
    <t>Uso de equipos de trabajo de alto costo, requeridos para la toma de videos y fotografías</t>
  </si>
  <si>
    <t>1.Continuar con la práctica de contar con acompañamiento policial, asegurando su permanencia hasta finalizar la actividad
2.Capacitación en medidas preventivas y de manejo del riesgo público   
3.Generar  programa de riesgo publico, incluir  protocolo de seguridad
4.Procurar coordinar para actividades externas a la sede el uso de vehículo de la Entidad</t>
  </si>
  <si>
    <t>Movimientos repetitivos miembros superiores. Sillas desajustadas, inestables, en algunos casos uso de silla fija.
Superficies de trabajo con profundidad inferior a 60 cm.</t>
  </si>
  <si>
    <t>Biomecánico  (postura sedente)</t>
  </si>
  <si>
    <t>Aegurar que las superficies de trabajo cuenten con una profundidad de mínimo 60 cm.</t>
  </si>
  <si>
    <t>1.Programar y realizar  pausas activas  con mayor continuidad por parte de los colaboradores , realizar formación de lideres de pausas activas    
2.Capacitación en higiene postural
3.Programar y realizar mantenimiento correctivo y/o reemplazo de sillas</t>
  </si>
  <si>
    <t>Visitas a obras en predios de la localidad</t>
  </si>
  <si>
    <t>NO</t>
  </si>
  <si>
    <t>Visitas de verificación a condiciones de obras de la localidad, en sus diferentes etapas, desde cimentación hasta finalización.</t>
  </si>
  <si>
    <t>Mecánico (herramientas máquinas, materiales)</t>
  </si>
  <si>
    <t>Golpes, tropiezos, caídas</t>
  </si>
  <si>
    <t>Decreto 1072 de 2015 articulo 2.2.4.6.8 , numeral 8,</t>
  </si>
  <si>
    <t>1.Acatar las indicaciones de Seguridad y Salud en el Trabajo de la obra visitada
2.Capacitación en prevención de riesgos específicos en construcciones
3.Uso de EPP siempre que se realicen estas visitas</t>
  </si>
  <si>
    <t>Botas de seguridad
Casco
Guantes tipo ingeniero</t>
  </si>
  <si>
    <t>Locativo (superficies irregulares, superficies con diferencia de nivel)</t>
  </si>
  <si>
    <t>Resolucion 2400 de 1979. Artículo 3. literal B, Artículo 5, entre otros.  Decreto 1072 de 2015 articulo 2.2.4.6.8 obligaciones de los empleadores, numeral 8</t>
  </si>
  <si>
    <t>Desplazamiento fuera de las instalaciones (robo, atraco, lesiones por caídas, accidentes con vehículos)
Inconformidades de los ciudadanos. Inseguridad propia de algunas zonas de la localidad</t>
  </si>
  <si>
    <t>Uso de chaqueta institucional</t>
  </si>
  <si>
    <t xml:space="preserve">Movimientos repetitivos miembros superiores. Sillas deterioradas, uso de silla fija.
</t>
  </si>
  <si>
    <t>Trabajo de escritorio y computador. Atención al usuario. Asistencia a diferentes audiencias dictando los fallos respectivos. Llegar a acuerdos. Toma de decisiones.</t>
  </si>
  <si>
    <t>1.Evaluar la opción de contar con abogados adicionales de apoyo para sustanciar, como estrategia para superar el represamiento actual.
2.Definir estrategias de apoyo para fortalecimiento de autoestima y afrontamiento de situaciones difíciles o conflictivas en el desempeño de la labor.</t>
  </si>
  <si>
    <t>Agresiones verbales y/o físicas por parte de usuarios.
Visitas de verificación en la localidad</t>
  </si>
  <si>
    <t>1.Asegurar acompañamiento policial en diligencias y audiencias
2.Capacitación en medidas preventivas y de manejo del riesgo público   
3.Generar programa de riesgo publico, incluir  protocolo de seguridad
4.En lo posible, realizar desplazamientos en vehículos de la Alcaldía</t>
  </si>
  <si>
    <t>Ubicación de cajas sobre y bajo superficies de trabajo
Uso de archivadores colgantes</t>
  </si>
  <si>
    <t>Locativo (sistemas y medios de almacenamiento)</t>
  </si>
  <si>
    <t>Lesión incapacitante. Daño a equipos e instalaciones.</t>
  </si>
  <si>
    <t xml:space="preserve">Resolución 2400 de 1979. </t>
  </si>
  <si>
    <t>1.Verificar periódicamente las condiciones de los anclajes de los archivadores colgantes. 
2.Asegurar que su ubicación impida que alguna persona pueda ubicarse debajo de ellos.</t>
  </si>
  <si>
    <t>Posible proliferación de microorganismos por permanente manipulación de documentos.
Permanencia de documentos, bajo y sobre superficies de trabajo</t>
  </si>
  <si>
    <t>Movimientos repetitivos miembros superiores. 
Postura sedente 
Manipulación de cargas</t>
  </si>
  <si>
    <t>1.Capacitación en higiene postural, autocuidado y manipulación de cargas
2.Programar y realizar  pausas activas por parte de los colaboradores , realizar formación de lideres de pausas activas
3.Mantenimiento preventivo y correctivo de sillas</t>
  </si>
  <si>
    <t xml:space="preserve">Cables fuera de la canaleta </t>
  </si>
  <si>
    <t>Eléctrico</t>
  </si>
  <si>
    <t>Lesiones a las personas. Daños a las instalaciones</t>
  </si>
  <si>
    <t>Lesiones incapacitantes</t>
  </si>
  <si>
    <t>Reglamento técnico de instalaciones eléctricas “Retie”. Res N° 9 0708 de 2013.</t>
  </si>
  <si>
    <t xml:space="preserve">Realizar adecuaciones de instalaciones eléctricas, por parte de persona competente, certificada en Retie.
</t>
  </si>
  <si>
    <t>Realizar la revisión y correcciones necesarias de las instalaciones eléctricas en el corto plazo, por persona certificada en Retie.</t>
  </si>
  <si>
    <t>Físico (ruido)</t>
  </si>
  <si>
    <t xml:space="preserve">Dificultad para concentrarse en la realización de las tareas. </t>
  </si>
  <si>
    <t xml:space="preserve">Resolución 2844 de2007. Gatiso Hipoacusia neurosensorial inducida por ruido, Resolución 1792 de 1990, Resolución 0627 de 2006. </t>
  </si>
  <si>
    <t>1.Programar y realizar  pausas activas  con mayor continuidad por parte de los colaboradores , realizar formación de lideres de pausas activas    
2.Capacitación en higiene postural
3.Programar y realizar mantenimiento preventivo y correctivo de sillas</t>
  </si>
  <si>
    <t>Soporte de primer nivel</t>
  </si>
  <si>
    <t>Soporte con infraestructura tecnológica y administración de redes</t>
  </si>
  <si>
    <t>Condiciones de uso y mantenimiento de 2 Data center y un Rack</t>
  </si>
  <si>
    <t>Adecuación instalaciones</t>
  </si>
  <si>
    <t>Incendio - Muerte</t>
  </si>
  <si>
    <t>Trabajo en campo</t>
  </si>
  <si>
    <t>Acompañamiento a eventos</t>
  </si>
  <si>
    <t>Desplazamiento fuera de las instalaciones (robo, atraco, lesiones por caídas, accidentes con vehículos)</t>
  </si>
  <si>
    <t>1.Capacitación en medidas preventivas y de manejo del riesgo público   
2.Generar  programa de riesgo publico, incluir  protocolo de seguridad</t>
  </si>
  <si>
    <t>Locativo (estructura)</t>
  </si>
  <si>
    <t>Temperaturas extremas (calor y frio)</t>
  </si>
  <si>
    <t>Limpieza de área con productos químicos de limpieza</t>
  </si>
  <si>
    <t>Mal almacenamiento de productos químicos de aseo para la limpieza de las área de la alcaldía</t>
  </si>
  <si>
    <t>Químico</t>
  </si>
  <si>
    <t>Líquidos (nieblas y rocíos)</t>
  </si>
  <si>
    <t>Envenenamiento, dermatitis, intoxicación</t>
  </si>
  <si>
    <t>Intoxicación</t>
  </si>
  <si>
    <t>1. continuar con la implemntación del SGA por parte del contratistas, en márco del Programa de Riesgo químico de la SDG.
2. Capacitar a todas las presonas involucradas en manejo de químicos, en especial productos de aseo o limpieza
3. Divulgar MSDS (hoja de seguridad de los productos utilizados y mejorados)
4. Relizar inspecciones periodicas para el cumplimentos
5. Indetificar los envaces en los cuales se reenvasa los produtos para su utilización.</t>
  </si>
  <si>
    <t>Utilizacióan de Guates de nitrilo, tapabocas, cofias y gafas protectoras</t>
  </si>
  <si>
    <t>Movimientos repetitivos miembros superiores. Postura sedente. Espacio reducido</t>
  </si>
  <si>
    <t>Reuniones con comunidad en salones comunales y otros espacios cerrados</t>
  </si>
  <si>
    <t>Visitas a adultos mayores en situación de vulnerabilidad. Ej: adicción, reciclaje, desplazamiento, discapacidad, entre otras.</t>
  </si>
  <si>
    <t>Desplazamiento fuera de las instalaciones (robo, atraco, lesiones por caídas, accidentes con vehículos). Inseguridad propia del sector que visitan; antecedentes de amenazas, agresiones y atraco.</t>
  </si>
  <si>
    <t>1.Programar las visitas de tal manera que siempre puedan realizarlas acompañados, es decir, asegurar que asistan 2 personas a cada visita
2.Capacitación en medidas preventivas y de manejo del riesgo público   
3.Generar  programa de riesgo publico, incluir  protocolo de seguridad</t>
  </si>
  <si>
    <t xml:space="preserve">1.Uso de elementos de protección personal durante las visitas en lugares que presentan condiciones insalubres
2.Suministro de gel antibacterial a los colaboradores      </t>
  </si>
  <si>
    <t>Susceptibilidad individual asociada a las situaciones difíciles de la comunidad objeto de la labor</t>
  </si>
  <si>
    <t>Lesión incapacitante - Ej: Depresión</t>
  </si>
  <si>
    <t>1.Definir estrategias de apoyo para fortalecimiento de autoestima y afrontamiento de situaciones difíciles en el desempeño de la labor.</t>
  </si>
  <si>
    <t>Exposición a espacios contaminados, presencia de plagas (piojos, pulgas), heces de habitanes de calle, malos olores.</t>
  </si>
  <si>
    <t>Biológico (contacto con vectores, fluídos o excrementos)</t>
  </si>
  <si>
    <t>Visitas a obras, vías y salones comunales de la localidad</t>
  </si>
  <si>
    <t>Afecciones a nivel respiratorio</t>
  </si>
  <si>
    <t>1.Evaluar la viabilidad de instalar sistemas de extracción en baños y oficina, y de ventilación en oficina
2.Tener en cuenta que las intervenciones relacionadas con labores de obra, se deben realizar en horario diferente al laboral</t>
  </si>
  <si>
    <t>JAL</t>
  </si>
  <si>
    <t>Recorrido con ediles</t>
  </si>
  <si>
    <t>Desplazamientos por la localidad, en cumplimiento de las actividades propias del área.</t>
  </si>
  <si>
    <t xml:space="preserve">1.Capacitación en medidas preventivas y de manejo del riesgo público   
2.Generar  programa de riesgo publico, incluir  protocolo de seguridad </t>
  </si>
  <si>
    <t>Exposición a ruido por transcripción de actas usando audífonos</t>
  </si>
  <si>
    <t>Disminución de la capacidad auditiva</t>
  </si>
  <si>
    <t>1.Evitar el uso de audífonos para la labor de transcripción; cuando sea necesario hacerlo, asegurar que se utilice el mínimo volumen.
2.Realizar periódicamente examen de audiometría y acatar las indicaciones que se mencionen en el resultado</t>
  </si>
  <si>
    <t xml:space="preserve">Movimientos repetitivos miembros superiores. Postura sedente. </t>
  </si>
  <si>
    <t>CDI - Notificadores</t>
  </si>
  <si>
    <t>Labor de mensajería</t>
  </si>
  <si>
    <t>Entregar notificaciones y correspondencia dentro de la ciudad</t>
  </si>
  <si>
    <t xml:space="preserve">Desplazamiento fuera de las instalaciones, dentro y fuera de la localidad. Se transportan en motocicleta. </t>
  </si>
  <si>
    <t>Biomecánico (posturas, esfuerzo)</t>
  </si>
  <si>
    <t>Desórdenes musculo-esqueléticos.</t>
  </si>
  <si>
    <t xml:space="preserve">1.Realizar mantenimientos preventivos  a sillas
2. Dar cumplimiento de parámetros de ergonomía y dimensión según norma para los puestos de trabajo.
</t>
  </si>
  <si>
    <t>Decreto 1072 de 2015 articulo 2.2.4.6.8 , numeral 8,  Guía de Atención Integral Basada en la Evidencia para Desórdenes Musculo esqueléticos (DME) - 2007</t>
  </si>
  <si>
    <t>Atención a usuarios</t>
  </si>
  <si>
    <t>Atención personal a usuarios. Recepción y radicación de correspondencia</t>
  </si>
  <si>
    <t>Apremio de tiempo asociado a plazos de entrega. Posibilidad de agresiones verbales y/o físicas por parte de usuarios. Espacio reducido en el área de trabajo incrementando posibilidad de contagio por Covid-19</t>
  </si>
  <si>
    <t>Evaluar la opción de ampliar el espacio de trabajo, de manera que sea posible cumplir la labor y mantener el distanciamiento físico requerido como medida de prevención del contagio por Covid-19</t>
  </si>
  <si>
    <t>Definir estrategias para fortalecimiento de autoestima y afrontamiento de situaciones difíciles o de maltrato en atención a usuarios. 
Sensibilización al interior de la alcaldía, sobre la necesidad de dar cumplimiento a las medidas de bioseguridad indicadas en el protocolo</t>
  </si>
  <si>
    <t>Control documentos de archivo</t>
  </si>
  <si>
    <t>Organización documentos de archivo en carpetas y cajas, de acuerdo con parámetros técnicos</t>
  </si>
  <si>
    <t>Posible proliferación de microorganismos por manipulación de documentos. 
Proliferación de hongos asociada a las filtraciones de agua</t>
  </si>
  <si>
    <t xml:space="preserve">1.Evaluación con apoyo de ingeniería de obras, con el fin de establecer las causas de la humedad y las filtraciones de agua, para proceder a su corrección
2.Fumigaciones preventivas en la sede, prevención de plagas.   
3.Limpieza con trapo húmedo, posterior a la fumigación.
4.Aseo frecuente con aspiradora.
5.Uso de elementos de protección durante la manipulación de documentos.
6.Suministrar gel antibacterial a los colaboradores  </t>
  </si>
  <si>
    <t>Movimientos repetitivos miembros superiores. Postura sedente.
Espacio reducido para los puestos de trabajo</t>
  </si>
  <si>
    <t>Filtraciones de agua por el techo y en el fondo del área por el piso</t>
  </si>
  <si>
    <t>Debilitamiento de la cubierta</t>
  </si>
  <si>
    <t>Resolución 2400 de 1979. , Decreto 1072 de 2015: Artículo 2.2.4.6.08. Obligaciones de los empleadores
Ley 361 de 1997
Ley 1429 de 2010</t>
  </si>
  <si>
    <t>Atención a los usuarios que desean ingresar a las instalaciones</t>
  </si>
  <si>
    <t>Atención a usuarios personal y registro del ingreso</t>
  </si>
  <si>
    <t>Todas</t>
  </si>
  <si>
    <t>Todos</t>
  </si>
  <si>
    <t>Varias</t>
  </si>
  <si>
    <t>SI</t>
  </si>
  <si>
    <t xml:space="preserve">Desorganización en cables de baja tensión en las áreas. </t>
  </si>
  <si>
    <t>1. Asegurar la organización del cableado eléctrico en las instalaciones 
2. Impedir uso de multitomas en las áreas de trabajo
3. Programación de mantenimiento preventivo de acometidas eléctricas por personal calificado.</t>
  </si>
  <si>
    <t>Consumo de bebidas preparadas en las instalaciones</t>
  </si>
  <si>
    <t>Biologico (manipulación de alimentos)</t>
  </si>
  <si>
    <t>Intoxicación alimentaria, contagio de bacterias, virus y parásitos</t>
  </si>
  <si>
    <t>Enfermedad incapacitante</t>
  </si>
  <si>
    <t>Resolución 2674 de 2013. Capítulo III</t>
  </si>
  <si>
    <t xml:space="preserve">Asegurar que las personas del outsourcing que presta el servicio de cafetería, cuenten con la capacitación en manipulación de alimentos, así como con los controles biológicos respectivos, uso de EPP´s y estrictas condiciones de higiene. </t>
  </si>
  <si>
    <t>Alcaldía sede principal</t>
  </si>
  <si>
    <t>Vias terrestres - traslado y en cumplimiento de funciones</t>
  </si>
  <si>
    <t xml:space="preserve">Trasportar a los servidores de la Alcaldía
Manejo de maquina amarilla </t>
  </si>
  <si>
    <t xml:space="preserve">Manejo de vehículo institucional </t>
  </si>
  <si>
    <t>Postura estática (estar sentado) durante 2 horas o mas, con riesgo leve de lesiones musculo esqueléticas.</t>
  </si>
  <si>
    <t>Biomecánico (posturas)</t>
  </si>
  <si>
    <t xml:space="preserve">Desórdenes musculo-esqueléticos, Lesiones temporales en la espalda baja. </t>
  </si>
  <si>
    <t>Silla con ajuste de posición y con apoya cabeza</t>
  </si>
  <si>
    <t>Descansos intermedios en la jornada laboral</t>
  </si>
  <si>
    <t>Realización pausas activas
Socialización higiene postural 
Realización de pausas activas por parte de los colaboradores.
Realización de exámenes médicos ocupacionales.
Implementación del programa DME.
Realización de escuelas terapéuticas miembros superiores y espalda</t>
  </si>
  <si>
    <t>No Aceptable o Aceptable con control especifico</t>
  </si>
  <si>
    <t>Decreto 1072 de 2015
Resolucion 0312 de 2019
Resolución 40595 de 2022</t>
  </si>
  <si>
    <t xml:space="preserve">No aplica </t>
  </si>
  <si>
    <t xml:space="preserve">Realizar mantenimientos preventivos, correctivos de sillas del vehículo-conductor 
Compra de vehiculos con estandares de seguridad
Contrato de prestación de servicio de transporte
Ejecucion de mantenimientos preventivos y correctivos
</t>
  </si>
  <si>
    <t xml:space="preserve">1. Continuar con  descansos dentro de la jornada laboral.
2. Continuar con capacitación sobre higiene postural, manipulación de cargas cuando se opere maquinaria amarilla y autocuidado.
3. Continuar con realización de pausas activas por parte de los colaboradores.
4. Continuar con la realización de exámenes médicos ocupacionales.
6 . Continuar con la implementación del programa DME.
7. Continuar con la realización de escuelas terapéuticas miembros superiores y espalda
8. Al manipular carga manual contar con ayudas mecánicas adecuadas, en buen estado            
                                                            </t>
  </si>
  <si>
    <t>Mecánico (fallas técnico- mecánicas del automovil).</t>
  </si>
  <si>
    <t>Condiciones de seguridad</t>
  </si>
  <si>
    <t>Incidentes de tránsito, Accidentes de tránsito (choques, atropellamiento, golpes, heridas,  contusiones, fracturas, muerte)</t>
  </si>
  <si>
    <t>Compra de vehiculos con estandares de seguridad
Contrato de prestación de servicio de transporte
Ejecucion de mantenimientos preventivos y correctivos
Certificado de revisión técnico-mecanica al día
Inspecciones pre operacionales a vehículos 
Planes de mantenimiento de vehiculos 
Seleccion de talleres de mantenimientos 
Cotrol de hoja de vida de vehiculos</t>
  </si>
  <si>
    <t>Socialización en manejo defensivo 
Implementación PESV 
Uso de cinturon de seguridad</t>
  </si>
  <si>
    <t>Accidente grave con lesiones incapacitante, muerte</t>
  </si>
  <si>
    <t>Continuar con compra de vehiculos con estandares de seguridad
Continuar con Contrato de prestación de servicio de transporte
Continuar con ejecucion de mantenimientos preventivos y correctivos
Continuar con Certificado de revisión técnico-mecanica al día
Continuar con Inspecciones pre operacionales a vehículos 
PContinuar con lanes de mantenimiento de vehiculos 
Continuar con Seleccion de talleres de mantenimientos 
Continuar con Cotrol de hoja de vida de vehiculos</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</si>
  <si>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t>
  </si>
  <si>
    <t>Uso obligatorio del cinturon de seguridad</t>
  </si>
  <si>
    <t>Locativo (estado de las vías de transito vehicular urbanas y rurales)</t>
  </si>
  <si>
    <t>Condiciones de vias</t>
  </si>
  <si>
    <t>Incidentes de tránsito, Accidentes de tránsito (choques, atropellamiento, golpes, heridas,  contusiones, fracturas, pérdidas humanas, etc)</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</si>
  <si>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
Contar con agenda del colaborador. 
Continuar con implementación PESV .    
Continuar con capacitaciones en manejo defensivo.
Seguimiento al vencimiento de licencias de conducción     
Continuar con la realizacion de exámenes medico ocupacionales   
Generar  programa de riesgo publico, incluir  protocolo de seguridad. Tener en cuenta las condiciones de seguridad particularidad de la zona a donde van.                
Adicional a lo anterior para el personal de maquinaria amarilla, se debe contar con Normas de SST específicos para la labor y divulgarla al personal .
Definición de rutogramas</t>
  </si>
  <si>
    <t>Público ( robo, atracos, asaltos, atentados de orden publico durante el trayecto)</t>
  </si>
  <si>
    <t>Público (violencia, robos, atracos, asaltos, atentados, de orden público, etc.)</t>
  </si>
  <si>
    <t>Apoyo policial en algunas actividades 
Desarrollo de actividad con otras entidades distrittales</t>
  </si>
  <si>
    <t>Socialización medidas de autoprotección.
Procedimientos para actividades en campo
Socialización en manejo defensivo 
Implementación PESV 
Uso de cinturon de seguridad</t>
  </si>
  <si>
    <t>No Aceptable</t>
  </si>
  <si>
    <t>Contar con agenda del colaborador. 
Continuar con implementación PESV .    
Continuar con capacitaciones en manejo defensivo.
 Generar  programa de riesgo publico, incluir  protocolo de seguridad. Tener en cuenta las condiciones de seguridad particularidad de la zona a donde van.                
Trabajar conjuntamente con la  policía, en pro del acompañamiento al realizar registro de actividades en la localidad.
Definición de rutogramas
Solicitud y verificación de PESV a contratistas de prestación de servicio de transporte</t>
  </si>
  <si>
    <t>Presentes en el trayecto o desplazamientos (lluvia, sol, noche, día, etc.)</t>
  </si>
  <si>
    <t>Factores meteorológicos</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</si>
  <si>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
Contar con agenda del colaborador. 
Continuar con implementación PESV .    
Continuar con capacitaciones en manejo defensivo.
Seguimiento al vencimiento de licencias de conducción     
Continuar con la realizacion de exámenes medico ocupacionales   
Adicional a lo anterior para el personal de maquinaria amarilla, se debe contar con Normas de SST específicos para la labor y divulgarla al personal .
Definición de rutogramas</t>
  </si>
  <si>
    <t>Exceso de velocidad, no respetar señales de tránsito, conducir en estado de embriaguez o consumo de sustancias psicoaptivas, entre otras</t>
  </si>
  <si>
    <t>No cumplimiento de normas y estandares viales</t>
  </si>
  <si>
    <t>Socialización en manejo defensivo 
Implementación PESV 
Uso de cinturon de seguridad
Politica del SG SST
Politica de seguridad vial 
Politica de no consumo de alcohol y drogas</t>
  </si>
  <si>
    <t xml:space="preserve">Incendio por fugas en vehículos
</t>
  </si>
  <si>
    <t>Tecnológico (explosión, derrame, incendio).</t>
  </si>
  <si>
    <t>Daño a las personas, al vehículo</t>
  </si>
  <si>
    <t>Contar con Extintores en el vehículo</t>
  </si>
  <si>
    <t xml:space="preserve">Capacitación Uso de extintores y emergencias viales
Implementación PESV </t>
  </si>
  <si>
    <t>Resolución 2400 de 1979 Art. 205, 207</t>
  </si>
  <si>
    <t xml:space="preserve">Mantener extintores vigentes
Continuar con Capacitación a conductores sobre el manejo adecuado de extintores, botiquín y como reaccionar ante una emergencia
Realizar inspecciones preventivas a vehículos y elementos de emergencia 
Mantener elementos de emergencia de fácil acceso </t>
  </si>
  <si>
    <t>Transporte en vehiculo particular (carro/moto)</t>
  </si>
  <si>
    <t>Manejo de vehículo particular (carro/moto)</t>
  </si>
  <si>
    <t>Socialización higiene postural y autocuidado 
Realización de pausas activas por parte de los colaboradores.
Implementación PESV</t>
  </si>
  <si>
    <t>Continuar con capacitación sobre higiene postural y autocuidado.
Continuar con realización de pausas activas por parte de los colaboradores.
Continuar con Implementación PESV</t>
  </si>
  <si>
    <t>Socialización en manejo defensivo 
Socialización medidas de autoprotección.
Implementación PESV</t>
  </si>
  <si>
    <t>Continuar con Socialización en manejo defensivo 
Continuar con Socialización medidas de autoprotección.
Continuar con Implementación PESV</t>
  </si>
  <si>
    <t xml:space="preserve">Vias terrestres - traslado en bicicleta del hogar al trabajo </t>
  </si>
  <si>
    <t>Transporte en vehiculo particular (bicicleta)</t>
  </si>
  <si>
    <t>Manejo de vehículo particular (bicicleta)</t>
  </si>
  <si>
    <t>Movimiento repetitivo (pedaleo) durante 2 horas o mas, con riesgo leve de lesiones musculo esqueléticas.</t>
  </si>
  <si>
    <t xml:space="preserve">Desórdenes musculo-esqueléticos, Lesiones temporales en la espalda baja y miembros inferiores. </t>
  </si>
  <si>
    <t>Socialización higiene postural y autocuidado 
Realización de pausas activas por parte de los colaboradores.
Implementación PESV
Uso de elementos de proteccion para biciusuarios</t>
  </si>
  <si>
    <t>Decreto 1072 de 2015
Resolucion 0312 de 2019</t>
  </si>
  <si>
    <t>Continuar con capacitación sobre higiene postural y autocuidado.
Continuar con realización de pausas activas por parte de los colaboradores.
Continuar con Implementación PESV
Continuar Uso de elementos de proteccion para biciusuarios</t>
  </si>
  <si>
    <t>Heridas, lesiones, traumatismos, pérdidas humanas, etc</t>
  </si>
  <si>
    <t xml:space="preserve">Vias peatonales - traslado del hogar al trabajo a pie y uso de transporte público </t>
  </si>
  <si>
    <t>Tránsito de personal a pie</t>
  </si>
  <si>
    <t xml:space="preserve">Movilización a pie </t>
  </si>
  <si>
    <t>Socialización medidas de autoprotección.
Implementación PESV</t>
  </si>
  <si>
    <t xml:space="preserve">Vias peatonales - traslado en del hogar al trabajo a pie y uso de transporte público </t>
  </si>
  <si>
    <t>No respetar señales de tránsito, presentar estado de embriaguez o consumo de sustancias psicoaptivas, entre otras</t>
  </si>
  <si>
    <t>Socialización en manejo defensivo 
Socialización medidas de autoprotección.
Implementación PESV
Implementación Politica de no consumo de alcohol y sustancias psicoaptivas</t>
  </si>
  <si>
    <t>Continuar con capacitación sobre higiene postural y autocuidado.
Continuar con realización de pausas activas por parte de los colaboradores.
Continuar con Implementación PESV
Implementación Politica de no consumo de alcohol y sustancias psicoaptivas</t>
  </si>
  <si>
    <t xml:space="preserve">Grupos Referentes Locales (seguridad y convivencia) </t>
  </si>
  <si>
    <t xml:space="preserve">Trabajo en oficina y en campo. </t>
  </si>
  <si>
    <t xml:space="preserve">Participación en operativos (IVC Inspección, Vigilancia y Control)
Control y dialogo de manifestaciones y aglomeraciones         </t>
  </si>
  <si>
    <t>Agresiones verbales y/o físicas por parte de usuarios (dentro y fuera de las instalaciones)</t>
  </si>
  <si>
    <t>Público (orden público)</t>
  </si>
  <si>
    <t>Heridas, golpes, contusiones y/o lesiones.</t>
  </si>
  <si>
    <t>Instalaciones con dispositivos de control de acceso, vigilancia y seguridad física</t>
  </si>
  <si>
    <t>Instructivo marco de actuación de las y los gestores de diálogo social</t>
  </si>
  <si>
    <t>Heridas, golpes, contusiones y/o lesiones, Muerte</t>
  </si>
  <si>
    <t>Ley 9 de 1979</t>
  </si>
  <si>
    <t>Capacitación y sensibilización en riesgo público, enfocado en 
autocuidado.</t>
  </si>
  <si>
    <t>Todas las áreas</t>
  </si>
  <si>
    <t xml:space="preserve">Personal con discapacidad física - Todas las actividades </t>
  </si>
  <si>
    <t>Personal con discapacidad física - Todas las tareas</t>
  </si>
  <si>
    <t>Desplazamientos dentro de las instalaciones durante el desarrollo de la actividad.</t>
  </si>
  <si>
    <t>Locativo (superficies de trabajo)</t>
  </si>
  <si>
    <t>Caídas al mismo nivel, contusiones, golpes, heridas</t>
  </si>
  <si>
    <t>Accesibilidad fisica: Ascensores, rampas, pasillos y zonas comunes
Aacondicionamiento de baños y zonas de tránsito</t>
  </si>
  <si>
    <t>Uso de sillas de ruedas o muletas según lo requieran</t>
  </si>
  <si>
    <t>Medio (M)</t>
  </si>
  <si>
    <t>II</t>
  </si>
  <si>
    <t>No Aceptable o Aceptable con control específico</t>
  </si>
  <si>
    <t>Fracturas, torceduras</t>
  </si>
  <si>
    <t>Ajustes y acondicionamiento físico de las demas áreas, oficinas y pasillos para mejorar el tránsito, y ajustes de puestos de trabajo como escritorios, sillas, archivadores, entre otros, para  el personal con discapacidad fisica</t>
  </si>
  <si>
    <t>Matener las áreas de cirulación libre de obstaculos y elementos que puedan reducir libre circulación
Capacitación en autocuidado
Realizar capacitación en identificación de actos y condiciones Inseguras.
Realizar inspecciones de manera periódica a las instalaciones.</t>
  </si>
  <si>
    <t>Alto (A)</t>
  </si>
  <si>
    <t>I</t>
  </si>
  <si>
    <t>Resolución 7495 de 2020
Decreto 1310 de 2016.</t>
  </si>
  <si>
    <t>Adaptación de equipos y herramientas de trabajo, tales como: computadores, impresoras, telefonos, escritorios</t>
  </si>
  <si>
    <t xml:space="preserve">Capacitación en medidas preventivas y de manejo del riesgo público   
Incluir en el  programa de riesgo publico, protocolo de seguridad al personal con discapacidad
</t>
  </si>
  <si>
    <t>Todos los procesos dentro de las instalaciones de la alcaldía</t>
  </si>
  <si>
    <t>Actividades propias de la labor mencionadas anteriormente.</t>
  </si>
  <si>
    <t>Exposición a cableado eléctrico de alta y baja tensión</t>
  </si>
  <si>
    <t>Eléctrico (Incendio)</t>
  </si>
  <si>
    <t xml:space="preserve">Quemaduras, Heridas, laceraciones, afecciones respiratorias, muerte.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</si>
  <si>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</si>
  <si>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</si>
  <si>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</si>
  <si>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</si>
  <si>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 xml:space="preserve">Continuar implementando el plan de emergencias.
Realizar mantenimiento preventivo y correctivo de equipos y máquinas.
Continuar realizando inspecciones de seguridad 
Realizar mantenimiento preventivo y correctivo de equipos de emergencias
</t>
  </si>
  <si>
    <t>1. Socializar al personal el plan de emergencias de la sede.
2. Capacitar al personal acerca de como actuar en caso de emergencia</t>
  </si>
  <si>
    <t>Fenómenos naturales existentes, no controlables</t>
  </si>
  <si>
    <t>Fenómenos naturales</t>
  </si>
  <si>
    <t>Sismo</t>
  </si>
  <si>
    <t xml:space="preserve">Heridas, laceraciones, golpes, 
contusiones. </t>
  </si>
  <si>
    <t>Plan de emergencias</t>
  </si>
  <si>
    <t>Inducción Protocolo de Emergencias</t>
  </si>
  <si>
    <t>Continuar implementando el plan de emergencias.
Realizar mantenimiento preventivo y correctivo de equipos de emergencias</t>
  </si>
  <si>
    <t>1. Socializar al personal el plan de emergencias de la sede.
2. Capacitar al personal acerca de como actuar en caso de emergencia
3. Realizar simulacros de evacuación por fenomenos naturales</t>
  </si>
  <si>
    <t xml:space="preserve">Personal con discapacidad visual - Todas las actividades </t>
  </si>
  <si>
    <t>Personal con discapacidad visual - Todas las tareas</t>
  </si>
  <si>
    <t>Locativo (superficies de trabajo, ascensor, escaleras)</t>
  </si>
  <si>
    <t xml:space="preserve">Accesibilidad fisica: Ascensores, rampas, pasillos y zonas comunes
Aacondicionamiento de baños y zonas de tránsito
Cableado eléctrico fijado a la pared, con protectores </t>
  </si>
  <si>
    <t>Uso de baston blanco para personas ciegas; baston blanco y rojo para personas ciegas y sordas como elemento de apoyo</t>
  </si>
  <si>
    <t>Heridas, fracturas ,muerte</t>
  </si>
  <si>
    <t>Resolución 2400 de 1979. , Decreto 1072 de 2015: Artículo 2.2.4.6.08. Obligaciones de los empleadores
Ley 361 de 1997
Ley 1680 de 2013</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</si>
  <si>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</si>
  <si>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Matener las áreas de cirulación libre de obstaculos y elementos que puedan reducir libre circulación
Capacitación en autocuidado
Realizar inspecciones de manera periódica a las instalaciones
Realizar capacitación en pautas de abordaje a una persona ciega o con poco visión</t>
  </si>
  <si>
    <t>Fracturas, torceduras,muerte</t>
  </si>
  <si>
    <t>Ley 1618 de 2013
Ley 1680 de 2013
Decreto 2011 de 2017
Resolución 0312 de 2019</t>
  </si>
  <si>
    <t>Plan de emergencias
Inspecciones de seguridad
Señalización de áreas energizadas y con riesgo eléctrico</t>
  </si>
  <si>
    <t>Ley 9 de 1979
Decreto 1072 de 2015, en el artículo 2.2.4.6.25
Ley 1618 de 2013</t>
  </si>
  <si>
    <t xml:space="preserve">Continuar implementando el plan de emergencias.
Continuar realizando mantenimiento preventivo y correctivo de equipos y máquinas.
Continuar realizando inspecciones de seguridad 
Continuar realizando mantenimiento preventivo y correctivo de equipos de emergencias
Ubicar señalización en escritura Braille
</t>
  </si>
  <si>
    <t>1. Socializar al personal el plan de emergencias de la sede.
2. Capacitar al personal acerca de como actuar en caso de emergencia
3. Implementar protocolo de atención  al personal con discapacidad</t>
  </si>
  <si>
    <t>Factores naturales existentes, no 
controlables</t>
  </si>
  <si>
    <t>Continuar implementando el plan de emergencias.
Realizar mantenimiento preventivo y correctivo de equipos de emergencias
Ubicar señalización en escritura Braille</t>
  </si>
  <si>
    <t>1. Socializar al personal el plan de emergencias de la sede
2. Capacitar al personal acerca de como actuar en caso de emergencia
3. Realizar simulacros de evacuación por fenomenos naturales
4. Implementar protocolo de atención  al personal con discapacidad</t>
  </si>
  <si>
    <t xml:space="preserve">Personal con discapacidad auditiva - Todas las actividades </t>
  </si>
  <si>
    <t>Personal con discapacidad auditiva - Todas las tareas</t>
  </si>
  <si>
    <t>Matener las áreas de cirulación libre de obstaculos y elementos que puedan reducir libre circulación
Capacitación en autocuidado
Realizar inspecciones de manera periódica a las instalaciones
Realizar capacitación en pautas de abordaje a una persona ciega o con poco visión
Realizar inclusión de capacitaciones en lenguaje de señas</t>
  </si>
  <si>
    <t>Continuar implementando el plan de emergencias.
Continuar realizando mantenimiento preventivo y correctivo de equipos y máquinas.
Continuar realizando inspecciones de seguridad 
Continuar realizando mantenimiento preventivo y correctivo de equipos de emergencias</t>
  </si>
  <si>
    <t>1. Socializar al personal el plan de emergencias de la sede.
2. Capacitar al personal acerca de como actuar en caso de emergencia
3. Implementar protocolo de atención  al personal con discapacidad
4. Realizar capacitación en pautas de abordaje a una persona ciega o con poco visión</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</si>
  <si>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</si>
  <si>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fenomenos naturales
4. Implementar protocolo de atención  al personal con discapacidad
5. Realizar capacitación en pautas de abordaje a una persona ciega o con poco visión</t>
  </si>
  <si>
    <t xml:space="preserve">Personal con discapacidad intelectual - Todas las actividades </t>
  </si>
  <si>
    <t>Personal con discapacidad intelectual - Todas las tareas</t>
  </si>
  <si>
    <t>Desplazamientos dentro de las instalaciones durante el desarrollo de la actividad. (escaleras, rampas y ascensor)</t>
  </si>
  <si>
    <t xml:space="preserve">Ajustes y acondicionamiento físico de las áreas, oficinas y pasillos para mejorar el tránsito, y ajustes de puestos de trabajo como escritorios, computadores, archivadores, entre otros.
</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</si>
  <si>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</si>
  <si>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 xml:space="preserve">Capacitación en medidas preventivas y de manejo del riesgo público   
Incluir en el  programa de riesgo publico, protocolo de seguridad al personal con discapacidad
Realizar capacitación en interacción y comunicación con personas con discapacidad intelectual
División de tareas en procesos más cortos para fácil ejecución
</t>
  </si>
  <si>
    <t>1. Socializar al personal el plan de emergencias de la sede
2. Capacitar al personal acerca de como actuar en caso de emergencia
3. Realizar simulacros de evacuación por fenomenos naturales
4. Implementar protocolo de atención  al personal con discapacidad
5. Realizar capacitación en interacción y comunicación con personas con discapacidad intelectual</t>
  </si>
  <si>
    <t>Toda la sede</t>
  </si>
  <si>
    <t>Trabajo dentro de la sede</t>
  </si>
  <si>
    <t xml:space="preserve">Todas las tareas </t>
  </si>
  <si>
    <t>Expocioción a animales domesticos y mascota de la entidad en la sede</t>
  </si>
  <si>
    <t>Mordeduras</t>
  </si>
  <si>
    <t>Lesiones, laceraciones</t>
  </si>
  <si>
    <t>Vacunación al día
Revisión y seguimeinto periodico del veterinario</t>
  </si>
  <si>
    <t>Aseo y limpieza de las áreas y elementos de la mascota</t>
  </si>
  <si>
    <t>Resolución 2400 de 1979. Artículo 37</t>
  </si>
  <si>
    <t>1. inspeccionar el área
2. Indagar al dueño del predio la existencia de animales en el predio
3. En lo posible solicitar al dueño del predio mantener alejada la mascota.</t>
  </si>
  <si>
    <t>Uso de elementos de protección personal según matriz de EPP</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</si>
  <si>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</si>
  <si>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</si>
  <si>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</si>
  <si>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</si>
  <si>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</si>
  <si>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</si>
  <si>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</si>
  <si>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Se ha(n) detectado algún(os) peligro(s) que pueden dar lugar a consecuencias significativa(s), o la eficacia del conjunto de medidas preventivas existentes es baja, o ambos.</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</si>
  <si>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</si>
  <si>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</si>
  <si>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</si>
  <si>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</si>
  <si>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</si>
  <si>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</si>
  <si>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</si>
  <si>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</si>
  <si>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</si>
  <si>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</si>
  <si>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</si>
  <si>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</si>
  <si>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</si>
  <si>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</si>
  <si>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</si>
  <si>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</si>
  <si>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</si>
  <si>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</si>
  <si>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</si>
  <si>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</si>
  <si>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</si>
  <si>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</si>
  <si>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</si>
  <si>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</si>
  <si>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</si>
  <si>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</si>
  <si>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</si>
  <si>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</si>
  <si>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</si>
  <si>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</si>
  <si>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</si>
  <si>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</si>
  <si>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</si>
  <si>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</si>
  <si>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</si>
  <si>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</si>
  <si>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</si>
  <si>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</si>
  <si>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</si>
  <si>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</si>
  <si>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</si>
  <si>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</si>
  <si>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</si>
  <si>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</si>
  <si>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</si>
  <si>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</si>
  <si>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</si>
  <si>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</si>
  <si>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</si>
  <si>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</si>
  <si>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</si>
  <si>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</si>
  <si>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</si>
  <si>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</si>
  <si>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</si>
  <si>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</si>
  <si>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</si>
  <si>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</si>
  <si>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</si>
  <si>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</si>
  <si>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</si>
  <si>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</si>
  <si>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</si>
  <si>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</si>
  <si>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</si>
  <si>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</si>
  <si>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</si>
  <si>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</si>
  <si>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</si>
  <si>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</si>
  <si>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</si>
  <si>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</si>
  <si>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</si>
  <si>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</si>
  <si>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</si>
  <si>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</si>
  <si>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</si>
  <si>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</si>
  <si>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4000 - 600</t>
  </si>
  <si>
    <t>Situacion critica. Suspender actividades hasta que el riesgo este bajo control. Intervencion urgente.</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</si>
  <si>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</si>
  <si>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</si>
  <si>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</si>
  <si>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</si>
  <si>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</si>
  <si>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</si>
  <si>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</si>
  <si>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</si>
  <si>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</si>
  <si>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</si>
  <si>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</si>
  <si>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</si>
  <si>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</si>
  <si>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</si>
  <si>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</si>
  <si>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</si>
  <si>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</si>
  <si>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</si>
  <si>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Biomecánicos</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</si>
  <si>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</si>
  <si>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</si>
  <si>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</si>
  <si>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</si>
  <si>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</si>
  <si>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</si>
  <si>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</si>
  <si>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</si>
  <si>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</si>
  <si>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</si>
  <si>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</si>
  <si>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</si>
  <si>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</si>
  <si>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</si>
  <si>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</si>
  <si>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</si>
  <si>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</si>
  <si>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</si>
  <si>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</si>
  <si>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</si>
  <si>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</si>
  <si>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</si>
  <si>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</si>
  <si>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</si>
  <si>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</si>
  <si>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</si>
  <si>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</si>
  <si>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</si>
  <si>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</si>
  <si>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</si>
  <si>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</si>
  <si>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</si>
  <si>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</si>
  <si>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</si>
  <si>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</si>
  <si>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</si>
  <si>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</si>
  <si>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</si>
  <si>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</si>
  <si>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</si>
  <si>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</si>
  <si>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</si>
  <si>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</si>
  <si>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Gabinete con paleta,casco, otros</t>
  </si>
  <si>
    <t>1 en 3er piso
1 en 5to piso</t>
  </si>
  <si>
    <t>camillas</t>
  </si>
  <si>
    <t>2 camillas de madera 5to piso</t>
  </si>
  <si>
    <t>Lesión incapacitante, hernias, lumbalgias</t>
  </si>
  <si>
    <t>Resolución 2400 de 1979. Artículo 37.
resolucion 1843 2025</t>
  </si>
  <si>
    <t xml:space="preserve">no aplica </t>
  </si>
  <si>
    <t>Código: GCO-GTH -F010
Versión: 03
Vigencia: 21 de junio de 2024 
Caso HOLA: 53177</t>
  </si>
  <si>
    <t>Nombre profesional SST del Nivel Central / Referente SST Alcaldía Local:  Laura Jimena Ramirez Prieto</t>
  </si>
  <si>
    <t>Dependencia / Alcaldía Local: ALCALDIA LOCAL ANTONIO NARIÑO</t>
  </si>
  <si>
    <t xml:space="preserve">Despacho </t>
  </si>
  <si>
    <t>Trabajo en oficina, responsabilidad en Toma de decisiones</t>
  </si>
  <si>
    <t xml:space="preserve">Alto nivel de responsabilidad, actividades propias de la labor, revisión y entrega de resultados en tiempos determinados.
</t>
  </si>
  <si>
    <t>Resolución 2646 de 2008, Resolución 2764 de 2022</t>
  </si>
  <si>
    <t>1.Realizar implementación y seguimiento del programa de riesgo Psicosocial                                                                                                                                 
2.Realizar actividades de capacitación sobre, manejo del estres, salud mental, continuar con el programa de pausas activas,  resolución de conflictos, habilidades de negociación, trabajo en equipo, afrontamiento de situaciones difíciles en la interacción con la comunidad</t>
  </si>
  <si>
    <t>Adecuación de espacio, sillas ergonomicas nuevas procedimiento sol</t>
  </si>
  <si>
    <t xml:space="preserve">examenes medicos  capacitaciones higiene postural, programa de pausas activas </t>
  </si>
  <si>
    <t xml:space="preserve">1.Capacitación en higiene postural y autocuidado
2.Programar y realizar  pausas activas por parte de los colaboradores , realizar formación de lideres de pausas activas
3.Programar inspecciones de puesto de trabajo, para determinar las herramientas necesarias, como cambio de silla, apoya pies, cojin ergonomico etc. </t>
  </si>
  <si>
    <t xml:space="preserve">Despacho - Secretaría </t>
  </si>
  <si>
    <t xml:space="preserve">Adecuación de espacio, sillas nuevas, Inspeccion de puesto de trabajo </t>
  </si>
  <si>
    <t xml:space="preserve">FDL - Contratación </t>
  </si>
  <si>
    <t xml:space="preserve">Tramites administrativos, trabajo de escritorio y computador, Revision, aprobación y firma de documentos, orientar y participar en reuniones, eventos y recorridos por la localidad, responsable de la gestión de la alcaldía acompañamiento de eventos en campo. </t>
  </si>
  <si>
    <t xml:space="preserve">Revision, aprobación y firma de documentos, orientar y participar en reuniones, eventos y recorridos por la localidad, responsable de la gestión de la alcaldía </t>
  </si>
  <si>
    <t xml:space="preserve">Movimientos repetitivos miembros superiores. 
Espacio reducido, por falta de areas para almacenar archivo, Cajoneras adaptadas que impiden el ingreso de la silla bajo la superficie de trabajo.
</t>
  </si>
  <si>
    <t xml:space="preserve">instalacion de estanteria movil con ruedas. Adecuacion de espacio para archivo de cajas. </t>
  </si>
  <si>
    <t>1.Programa SOL, Programar y realizar  pausas activas  con mayor continuidad por parte de los colaboradores , realizar formación de lideres de pausas activas    
2.Capacitación en higiene postural
3.Programar y realizar mantenimiento correctivo de sillas
4.Evaluar la opción de asignar un espacio diferente para el archivo
5.Programar visita de inspección específica para condiciones de ergonomía de los puestos de trabajo</t>
  </si>
  <si>
    <t xml:space="preserve">Presupuesto </t>
  </si>
  <si>
    <t xml:space="preserve">Trabajo en oficina, responsabilidad en Toma de decisiones, revicion y aprovacion de pagos  </t>
  </si>
  <si>
    <t xml:space="preserve">Tramites administrativos, Gestión organizacional, estilo de mando, pago, contratación,  trabajo de escritorio y computador, Revision, aprobación de tramites. </t>
  </si>
  <si>
    <t>Estrés, fatiga, efectos adversos en la condición de salud. Carga emocional y laboral</t>
  </si>
  <si>
    <t xml:space="preserve">Despachos comisorios </t>
  </si>
  <si>
    <t xml:space="preserve">Contabilidad </t>
  </si>
  <si>
    <t xml:space="preserve">Prensa </t>
  </si>
  <si>
    <t xml:space="preserve">Infraestructura </t>
  </si>
  <si>
    <t>Inspección 15A, 15B, 15C</t>
  </si>
  <si>
    <t xml:space="preserve">Almacén </t>
  </si>
  <si>
    <t xml:space="preserve">Sistemas </t>
  </si>
  <si>
    <t>1.Siempre que se requiera, coordinar previamente acompañamiento policial, asegurando su permanencia hasta finalizar la actividad
2.Capacitación en medidas preventivas y de manejo del riesgo público   
4.Procurar coordinar para actividades externas a la sede el uso de vehículo de la Entidad</t>
  </si>
  <si>
    <t>Trabajo en campo y oficina</t>
  </si>
  <si>
    <t>Posible proliferación de microorganismos en el ambiente y por manipulación de documentos.
Presencia de área de archivo al interior de la oficina y permanencia de documentos, bajo y sobre superficies de trabajo</t>
  </si>
  <si>
    <t xml:space="preserve">formulacion de control de plagas y lavado de tanques, Corrección de las filtraciones de agua y condiciones de humedad que se estan presentando en la edificacion de la alcaldia. </t>
  </si>
  <si>
    <t xml:space="preserve">sede inspecciones de policia-biblioteca restrepo </t>
  </si>
  <si>
    <t>Trabajo de escritorio y computador. Atención al usuario, cruce con habitantes de calle dentro de las mismas instalaciones, devido a que en el mismo lugar existen mas entidades publicas, Asistencia a diferentes audiencias dictando los fallos respectivos. Llegar a acuerdos. Toma de decisiones.</t>
  </si>
  <si>
    <t>Apremio de tiempo en toma de decisiones. Agresiones verbales y/o físicas por parte de usuarios. Incremento de carga laboral. Carga emocional asociada a las audiencias. Las audiencias se realizan en la misma oficina que comparte todo el equipo de trabajo, o de manera virtual.</t>
  </si>
  <si>
    <t xml:space="preserve">Uso de tapabocas </t>
  </si>
  <si>
    <t xml:space="preserve"> superficies de trabajo (irregulares, deslizantes con diferencia del nivel), condiciones de orden  y aseo, </t>
  </si>
  <si>
    <t xml:space="preserve">1.Se debe intervenir las instalaciones, ya que el piso presenta undimientos o realizar la acomodacion del personal en otras instalaciones </t>
  </si>
  <si>
    <t>1.intervenir la sede en temas de infraestructura  
2.implementacion programa SOL - Establecer políticas de orden y aseo (tener al alcance sólo los documentos que realmente se van a tramitar durante la jornada laboral)
3.Mantener espacio de circulación despejado.
4.Capacitar en prevención y control de incendios</t>
  </si>
  <si>
    <t xml:space="preserve">1.Evaluar la opción de adquirir  gabinetes tipo armario o gabinetes portatiles. 
2.implementacion programa SOL - Establecer políticas de orden y aseo (tener al alcance sólo los documentos que realmente se van a tramitar durante la jornada laboral)
3.Mantener espacio de circulación despejado.
4.Capacitar en prevención y control de incidentes y accidentes. </t>
  </si>
  <si>
    <t>Lesión incapacitante.</t>
  </si>
  <si>
    <t xml:space="preserve">Ubicación de cajas sobre y bajo superficies de trabajo y en areas de circulacion. </t>
  </si>
  <si>
    <t xml:space="preserve">1.Evaluar la opción de disponer de otro espacio para la ubicación del archivo fuera del área.
2.Fumigaciones preventivas en la sede, prevención de plagas.   
3.Saneamieto a documentos.     
4.Limpieza con trapo húmedo, posterior a la fumigación.
5.Aseo frecuente.
6.Uso de elementos de protección durante la manipulación de documentos.
7.Suministrar gel antibacterial e implementos de bioseguridad a los colaboradores      </t>
  </si>
  <si>
    <t>1.inspeccion de puesto de trabajo  Dar cumplimiento de parámetros de ergonomía y dimensión según norma para los puestos de trabajo.</t>
  </si>
  <si>
    <t>Ruido por ubicación de ofina que da hacia la calle.</t>
  </si>
  <si>
    <t xml:space="preserve">Generar recomendaciones a los servidores, promoviendo el uso de tono bajo de la voz en oficinas y al utilizar otras fuentes de ruido como música, noticias, entre otros, hacerlo utilizando audífonos con el mínimo volumen, para generar disminucion de ruido en el entorno.
</t>
  </si>
  <si>
    <t xml:space="preserve">Adecuaciones ,reorganización de la red, asegurando que toda intervención en instalaciones eléctricas se realice por parte de persona competente, certificada en Retie.
</t>
  </si>
  <si>
    <t>1.Realizar la revisión y correcciones necesarias de las instalaciones eléctricas en el corto plazo, por persona certificada en Retie.
2.Gestionar la revision de sistemas de detección y extinción de incendios .</t>
  </si>
  <si>
    <t xml:space="preserve">Participación </t>
  </si>
  <si>
    <t>1 inspecciones de puestos de trabajo,  cumplimiento de parámetros de ergonomía y dimensión según norma para los puestos de trabajo.</t>
  </si>
  <si>
    <t>Participación en jornadas ambientales (recolección de residuos, limpieza fuentes hídricas, retiro de cambuches,otros)</t>
  </si>
  <si>
    <t xml:space="preserve">Embellecimiento de espacios publicos </t>
  </si>
  <si>
    <t xml:space="preserve">Utilizacion de pinturas y tiner </t>
  </si>
  <si>
    <t>Intoxicación por inhalación las pinturas liberan compuestos orgánicos volátiles (COV) que, al ser inhalados, pueden causar una variedad de síntomas a corto y largo plazo.</t>
  </si>
  <si>
    <t xml:space="preserve">gases y vapores </t>
  </si>
  <si>
    <t xml:space="preserve">intoxicación, envenenamiento, dermatitis, </t>
  </si>
  <si>
    <t xml:space="preserve">Decreto 1072 de 2015, Resolución 773 de 2021: Adopta el Sistema Globalmente Armonizado (SGA) </t>
  </si>
  <si>
    <t>1. continuar con la implemntación del SGA por parte del contratistas, en márco del Programa de Riesgo químico de la SDG.
2. Capacitar a todas las presonas involucradas en manejo de químicos, en especial productos solventes. 
3. Divulgar MSDS (hoja de seguridad de los productos utilizados y mejorados)
4. Relizar inspecciones periodicas para el cumplimentos
5. Indetificar los envaces en los cuales se reenvasa los produtos para su utilización.</t>
  </si>
  <si>
    <t xml:space="preserve">Utilizacióan de Guates de nitrilo, tapabocas, cofias y gafas de seguridad. </t>
  </si>
  <si>
    <t>Participación y area IBC</t>
  </si>
  <si>
    <t>Radiaciones ionizantes (rayos x, gama, beta y alfa</t>
  </si>
  <si>
    <t xml:space="preserve">Trabajar bajo altas pemperaturas a la intemperie </t>
  </si>
  <si>
    <t>1.Protección solar: La exposición a radiación UV se suma al riesgo, por lo que se debe usar protector sola, Suspencion de actividades en climas extremos, 
2.Capacitación: Todo el personal debe recibir formación sobre los riesgos de la radiación, procedimientos de seguridad y el uso correcto del EPP.</t>
  </si>
  <si>
    <t xml:space="preserve">1..Formación y capacitación riesgos biológicos específicos de sus tareas, el uso correcto del equipo de protección y los protocolos de actuación en caso de incidentes, Procedimientos de trabajo seguro: Establecer protocolos claros para la manipulación, el almacenamiento y el transporte de agentes biológicos y materiales contaminados.
2.Entrega de botiquin portatil al lider de grupo. Suministro de gel antibacterial a los colaboradores 
3 Uso de elementos de protección personal durante estas jornadas </t>
  </si>
  <si>
    <t>Tapabocas, botas de seguridad, mono gafas
Guantes de nitrilo y de caucho
Overol.
Monogafas</t>
  </si>
  <si>
    <t xml:space="preserve">Resolución 773 de 2021: Adopta el Sistema Globalmente Armonizado (SGA) </t>
  </si>
  <si>
    <t xml:space="preserve">limpieza y desinfeccion </t>
  </si>
  <si>
    <t>Aseo de superficies, Limpieza de áreas comunes,Limpieza de mobiliario</t>
  </si>
  <si>
    <t xml:space="preserve">Por contacto dérmico
Dermatitis e irritación, Irritación ocular y respiratoria </t>
  </si>
  <si>
    <t>gases y vapores - Sólidos (partículas)</t>
  </si>
  <si>
    <t>Dosificación controlada, Almacenamiento seguro</t>
  </si>
  <si>
    <t>avisos y señalizaciones claras sobre los riesgos de los productos químicos, los procedimientos de emergencia y el uso obligatorio de EPP</t>
  </si>
  <si>
    <t>formación al personal sobre los riesgos asociados a los productos,  el uso seguro de los químicos y los procedimientos de emergencia</t>
  </si>
  <si>
    <t xml:space="preserve">Gabinetes o armarios especializados para almacenar productos químicos, lejos de fuentes de ignición o calor, se destina un area unica  para almacenamiento seguro de estos productos </t>
  </si>
  <si>
    <t>1.Asegurarse de que todos los recipientes estén correctamente etiquetados, indicando el contenido y los peligros asociados. continuar con la implemntación del SGA por parte del contratistas, en márco del Programa de Riesgo químico de la SDG.
2. Capacitar a todas las presonas involucradas en manejo de químicos, en especial productos solventes. 
3. Colocar señalización clara en las áreas de almacenamiento y uso de productos químicos para advertir sobre los riesgos y recordar los procedimientos de seguridad, Divulgar MSDS (hoja de seguridad de los productos utilizados y mejorados)
4. Relizar inspecciones periodicas para el cumplimentos
5. Indetificar los envaces en los cuales se reenvasa los produtos para su utilización.</t>
  </si>
  <si>
    <t xml:space="preserve">Cafetería </t>
  </si>
  <si>
    <t xml:space="preserve">Barrer, trapear, lavado de baños </t>
  </si>
  <si>
    <t>Movimientos repetitivos miembros superiores. 
Manipulación de cargas</t>
  </si>
  <si>
    <t xml:space="preserve">lumbalgias, </t>
  </si>
  <si>
    <t>Adecuación de espacio, sillas ergonomicas nuevas- procedimiento sol</t>
  </si>
  <si>
    <t>Resolución 2400 de 1979. Ley 1562 de 2012 establecen las normas y regulaciones para la prevención de riesgos biomecánicos en el lugar de trabajo.
resolucion 1843 2025</t>
  </si>
  <si>
    <t>Instalación de soportes para monitores y teclados</t>
  </si>
  <si>
    <t xml:space="preserve">1.- Rotación de tareas,  Capacitación en higiene postural y autocuidado
2.Monitoreo de la salud de los trabajadores - Programar y realizar  pausas activas por parte de los colaboradores , realizar formación de lideres de pausas activas
3.Programar inspecciones de puesto de trabajo, para determinar las herramientas necesarias, como cambio de silla, apoya pies, cojin ergonomico etc.   </t>
  </si>
  <si>
    <t>Estrés, fatiga, efectos adversos en la condición de salud. Carga emocional - Estrés laboral
- Ansiedad
- Depresión
- Fatiga crónica
- Problemas de sueño
- Dificultades para concentrarse
- Conflictos interpersonales</t>
  </si>
  <si>
    <t>Tecnologías para facilitar la comunicación y la gestión del tiempo</t>
  </si>
  <si>
    <t>Tramites administrativos, orientar y participar en reuniones, asistencia a eventos con comunidad.</t>
  </si>
  <si>
    <t>Accidentes en el lugar de trabajo (caídas, golpes, etc.)
Lesiones físicas           Problemas de seguridad en eventos y reuniones con la comunidad
Riesgo de violencia o agresión</t>
  </si>
  <si>
    <t xml:space="preserve"> Decreto 1072 de 2015 articulo 2.2.4.6.8 obligaciones de los empleadores, numeral 8, Ley 1562 de 2012  establecen las normas y regulaciones para la seguridad y salud en el trabajo. Ley 1801 de 2016 Código Nacional de Policía y Convivencia.  </t>
  </si>
  <si>
    <t xml:space="preserve"> Molestias y dolores musculares
Reducción de la destreza manual y la coordinación
Problemas respiratorios en personas sensibles
Hipotermia en casos extremos</t>
  </si>
  <si>
    <t>se Fomenta la ingesta de líquidos calientes</t>
  </si>
  <si>
    <t>Disminución de la productividad
Ausentismo laboral
Problemas de salud a largo plazo
Impacto en la calidad de vida de los trabajadores</t>
  </si>
  <si>
    <t xml:space="preserve">Resolución 2400 de 1979 Art. 64.
Decreto 1072 de 2015 articulo 2.2.4.6.8 , numeral 8.
</t>
  </si>
  <si>
    <t xml:space="preserve">
1. Instalación de sistemas de calefacción adecuados
 Diseño ergonómico del puesto de trabajo para reducir la exposición al frío
3. Medición de Higiene Industrial.
</t>
  </si>
  <si>
    <t>chaqueta institucional</t>
  </si>
  <si>
    <t>Trabajo en oficina muchas personas en un mismo espacio</t>
  </si>
  <si>
    <t>trabajo de oficina</t>
  </si>
  <si>
    <t>Biologico</t>
  </si>
  <si>
    <t>virus y bacterias</t>
  </si>
  <si>
    <t>Biologico (Virus )</t>
  </si>
  <si>
    <t>Enfermedades infecciosas
Infecciones respiratorias
Problemas gastrointestinales
 Enfermedades cutáneas</t>
  </si>
  <si>
    <t xml:space="preserve">Adecuada ventilacion </t>
  </si>
  <si>
    <t>Ausentismo laboral
Problemas de salud a largo plazo
Impacto en la calidad de vida de los trabajadores   Riesgo de brotes epidémicos</t>
  </si>
  <si>
    <t>Resolución 2400 de 1979 y el Decreto 1072 de 2015 establecen las normas y regulaciones para la seguridad y salud en el trabajo, incluyendo la protección contra los riesgos biológicos</t>
  </si>
  <si>
    <t xml:space="preserve">1Capacitación sobre los riesgos biológicos y cómo prevenirlos
     Protocolos de higiene y desinfección
    Monitoreo de la salud de los trabajadores
</t>
  </si>
  <si>
    <t>Tapabocas</t>
  </si>
  <si>
    <t>Ventilación adecuada en el lugar de trabajo
   Sistemas de filtración de aire
     Diseño higiénico de las instalaciones</t>
  </si>
  <si>
    <t>Heridas, lesiones, traumatismos,  Accidentes en el lugar  (caídas, golpes, etc.)
Lesiones físicas
Problemas de seguridad en eventos y reuniones con la comunidad
Riesgo de violencia o agresión</t>
  </si>
  <si>
    <t>Capacitación en seguridad y salud en el trabajo
    capacitacion sobre como actuar- Plan de emergencia y evacuación</t>
  </si>
  <si>
    <t>Ley 1562 de 2012 y el Decreto 1072 de 2015 establecen las normas y regulaciones para la seguridad y salud en el trabajo</t>
  </si>
  <si>
    <t>Acompañamiento policial</t>
  </si>
  <si>
    <t xml:space="preserve"> Decreto 1072 de 2015, lay 1562 de 2012  Ley 1801 de 2016 Código Nacional de Policía y Convivencia.  </t>
  </si>
  <si>
    <t>Daños o pérdidas de los equipos
Lesiones a trabajadores o terceros
Accidentes de tránsito
Problemas de seguridad en eventos y lugares públicos</t>
  </si>
  <si>
    <t>Pérdidas financieras por daños o robos de equipos
Lesiones o incapacidades a trabajadores
Impacto en la reputación de la empresa
Consecuencias legales y financieras Muerte</t>
  </si>
  <si>
    <t xml:space="preserve">Translado de equipos de prensa </t>
  </si>
  <si>
    <t>Manipulación manual de cargas.
Postura sedente</t>
  </si>
  <si>
    <t>Biomecánico (Manipulación manual de cargas.)</t>
  </si>
  <si>
    <t>Lesiones musculoesqueléticas (dolor de espalda, lesiones en hombros, muñecas, etc.)
Fatiga muscular
Problemas de salud a largo plazo</t>
  </si>
  <si>
    <t xml:space="preserve">capacitacion en manejo adecuado de cargas </t>
  </si>
  <si>
    <t>Utilizacionde carro para transportar los equipos</t>
  </si>
  <si>
    <t>Decreto 1072 de 2015 articulo 2.2.4.6.8 Ley 1562 de 2012: Establece las normas y regulaciones para la seguridad y salud en el trabajo</t>
  </si>
  <si>
    <t>Lesión incapacitante - Ausentismo laboral
Disminución de la productividad
Costos médicos y de indemnización
 Impacto en la calidad de vida de los trabajadores</t>
  </si>
  <si>
    <t>Utilizar equipos mecánicos o herramientas para levantar y transportar cargas</t>
  </si>
  <si>
    <t>Utilización de carros  para transportar equipos</t>
  </si>
  <si>
    <t>Capacitación en técnicas de levantamiento seguro de cargas
 Rotación de tareas para reducir la exposición a la manipulación manual de cargas
  Monitoreo de la salud de los trabajadores</t>
  </si>
  <si>
    <t>Participación y area IVC</t>
  </si>
  <si>
    <t xml:space="preserve"> Intoxicación por inhalación de vapores
Irritación en los ojos, la piel y las vías respiratorias
Problemas de salud a largo plazo, como enfermedades respiratorias y cáncer</t>
  </si>
  <si>
    <t>avisos y etiquetas  señalizaciones claras sobre los riesgos de los productos químicos, los procedimientos de emergencia y el uso obligatorio de EPP</t>
  </si>
  <si>
    <t>Problemas de salud en los trabajadores
Ausentismo laboral
Costos médicos y de indemnización
Impacto en la calidad de vida de los trabajadores</t>
  </si>
  <si>
    <t>Utilizar pinturas y solventes con menor contenido de compuestos orgánicos volátiles (COV).</t>
  </si>
  <si>
    <t>Ventilación adecuada en el área de trabajo</t>
  </si>
  <si>
    <t>Utilizacióan de Guates de nitrilo, tapabocas N 95 , overoles y gafas de seguridad trasparentes cerradas</t>
  </si>
  <si>
    <t>Participación en jornadas ambientales (trabajo en campo expuestos a factores ambientales como altas temperaturas)</t>
  </si>
  <si>
    <t xml:space="preserve">Golpe de calor
Deshidratación
Agotamiento por calor
</t>
  </si>
  <si>
    <t>se Fomenta la ingesta de Agua potable</t>
  </si>
  <si>
    <t>Lesión incapacitante Problemas de salud en los trabajadores
 Ausentismo laboral
Disminución de la productividad</t>
  </si>
  <si>
    <t xml:space="preserve"> Decreto 1072 de 2015: Regula la seguridad y salud en el trabajo, incluyendo la protección contra riesgos físicos.
 Ley 1562 de 2012: Establece las normas y regulaciones para la seguridad y salud en el trabajo.
 Resolución 2400 de 1979: Regula las condiciones de salud y seguridad en el trabajo.</t>
  </si>
  <si>
    <t>Tiempo de exposición: Minimizar el tiempo que los trabajadores permanecen en áreas de alta radiación Planificar las actividades al aire libre durante las horas más frescas del día
     Proporcionar capacitación en prevención de golpes de calor y deshidratación</t>
  </si>
  <si>
    <t xml:space="preserve">gorro con  proteccion de cabeza y cuello </t>
  </si>
  <si>
    <t>uso de guantes y tapabocas</t>
  </si>
  <si>
    <t>Lesión incapacitante,  Problemas de salud en los trabajadores
Ausentismo laboral</t>
  </si>
  <si>
    <t>Decreto 1072 de 2015, Ley 1562 de 2012</t>
  </si>
  <si>
    <t xml:space="preserve">Enfermedades infecciosas (hepatitis, leptospirosis, etc.)
Infecciones cutáneas y respiratorias Alergias, virus, afecciones respiratorias y/o dérmicas </t>
  </si>
  <si>
    <t>Utilización de herramientas y equipos adecuados para la limpieza y manipulación de residuos</t>
  </si>
  <si>
    <t>Lesiones físicas por caídas, accidentes de tránsito o actos de violencia
Robo o pérdida de bienes personales o de la empresa
 Problemas de salud mental por estrés o trauma</t>
  </si>
  <si>
    <t>Evaluación de los riesgos de seguridad en los desplazamientos</t>
  </si>
  <si>
    <t>Utilización de rutas seguras y bien iluminadas en la medida de lo posible</t>
  </si>
  <si>
    <t>Capacitación en seguridad y respuesta a emergencias</t>
  </si>
  <si>
    <t xml:space="preserve"> Lesiones o daños a los trabajadores
Pérdidas financieras por robo o daños a bienes o Muerte</t>
  </si>
  <si>
    <t>Decreto 1072 de 2015: Regula la seguridad y salud en el trabajo, incluyendo la protección contra riesgos de seguridad.
 Ley 1562 de 2012</t>
  </si>
  <si>
    <t xml:space="preserve"> Utilización de vehículos en la medida de lo posible , Mantener  cámaras de seguridad y vigilancia en optimas condiciones con cobertura en toda la sede.</t>
  </si>
  <si>
    <t>1.Capacitación en medidas preventivas y de manejo del riesgo público   
2.Generar  programa de riesgo publico, incluir  protocolo de seguridad                                                                              Planificación y coordinación de los desplazamientos
  Capacitación en seguridad y respuesta a emergencias
   Establecimiento de procedimientos para la gestión de riesgos</t>
  </si>
  <si>
    <t>Uso de Prendas institucionales</t>
  </si>
  <si>
    <t xml:space="preserve">Labores de limpieza </t>
  </si>
  <si>
    <t>preparacion y suministro de bebidas en el area de cafeteria</t>
  </si>
  <si>
    <t>abastecimiento de suministros y preparacion y suministro de bebidas en el area de cafeteria</t>
  </si>
  <si>
    <t>Radiaciones uso de microondas</t>
  </si>
  <si>
    <t>Fatiga y malestar general, Quemaduras en la piel por exposición a radiación ultravioleta o infrarroja</t>
  </si>
  <si>
    <t>Capacitación en seguridad y manejo seguro de microondas
    Establecimiento de procedimientos para el uso seguro de microondas
    Rotación de tareas para reducir la exposición</t>
  </si>
  <si>
    <t xml:space="preserve">  Rotación de tareas para reducir la exposición</t>
  </si>
  <si>
    <t xml:space="preserve">Decreto 1072 de 2015    Ley 1562 de 2012 </t>
  </si>
  <si>
    <t xml:space="preserve"> Lesiones oculares o cutáneas
Problemas de salud a largo plazo
Disminución de la productividad y ausentismo laboral</t>
  </si>
  <si>
    <t>Señalización de áreas de riesgo</t>
  </si>
  <si>
    <t>recoleccion de reciduos limpieza de areas como baños entre otros</t>
  </si>
  <si>
    <t>Exposición a espacios contaminados, Desechos, Fluidos o Excrementos, malos olores.</t>
  </si>
  <si>
    <t>Tapabocas N95, mono gafas
Guantes de caucho
Overol.
Monogafas</t>
  </si>
  <si>
    <t xml:space="preserve">Planeación </t>
  </si>
  <si>
    <t xml:space="preserve">Subsidio tipo C </t>
  </si>
  <si>
    <t xml:space="preserve">Capacitacion en seguridad y respuesta ante emergencias </t>
  </si>
  <si>
    <t xml:space="preserve">Área administrativa </t>
  </si>
  <si>
    <t>Planeación</t>
  </si>
  <si>
    <t>Planeacion</t>
  </si>
  <si>
    <t xml:space="preserve">Obras- Infraestructura </t>
  </si>
  <si>
    <t>Mecánico (elementos o partes de máquinas, herramientas, equipos, piezas a trabajar, materiales proyectados sólidos o fluídos).
Uso de equipos de trabajo de alto costo.</t>
  </si>
  <si>
    <t>Lesiones físicas por atrapamiento, corte o impacto con máquinas y herramientas Lesiones oculares por proyección de partículas
Problemas musculoesqueléticos por sobreesfuerzo o movimientos repetitivos</t>
  </si>
  <si>
    <t xml:space="preserve">Realizar actividades de obra, como mezclar cemento, aplanar el terreno con maquina, manejo de herramienta </t>
  </si>
  <si>
    <t>Lesiones o daños a los trabajadores
- Problemas de salud a largo plazo
Disminución de la productividad y ausentismo laboral  Costos legales y de indemnización</t>
  </si>
  <si>
    <t>Utilizar máquinas y herramientas seguras y ergonómicas.</t>
  </si>
  <si>
    <t>Implementación de guardas de seguridad en máquinas y herramientas
  Utilización de sistemas de seguridad y parada de emergencia</t>
  </si>
  <si>
    <t>Capacitación en seguridad y manejo seguro de máquinas y herramientas
    Establecimiento de procedimientos para el uso seguro de equipos
    Supervisión y monitoreo del uso seguro de máquinas y herramientas</t>
  </si>
  <si>
    <t>Utilización de guantes de vaqueta en cuero
    Uso de gafas de seguridad
    Protección auditiva
    Botas  de seguridad</t>
  </si>
  <si>
    <t>Realizar actividades de obra con maquinaria como: trompo de mezclar cemento, manejo de maquina aplanadora (rana)</t>
  </si>
  <si>
    <t>fisico</t>
  </si>
  <si>
    <t xml:space="preserve">Fisico Ruido (de impacto, intermitente y continuo)
</t>
  </si>
  <si>
    <t>Pérdida auditiva inducida por ruido (sordera ocupacional)
Problemas de comunicación y concentración
Estrés y fatiga</t>
  </si>
  <si>
    <t>Problemas de salud auditiva y no auditiva
Disminución de la productividad y ausentismo laboral
Costos legales y de indemnización</t>
  </si>
  <si>
    <t>Utilizar máquinas y herramientas más silenciosas.</t>
  </si>
  <si>
    <t>Implementación de sistemas de reducción de ruido en máquinas y equipos
    Utilización de barreras acústicas o pantallas para reducir la exposición al ruido
  Utilización de sistemas de seguridad y parada de emergencia</t>
  </si>
  <si>
    <t>Capacitación en seguridad y manejo seguro de máquinas y herramientas ruidosas
     Establecimiento de procedimientos para la reducción de la exposición al ruido
    Rotación de tareas para reducir la exposición prolongada al ruido</t>
  </si>
  <si>
    <t xml:space="preserve">Rotación de tareas para reducir la exposición prolongada al ruido, uso de elementos de proteccion como Tapa copa </t>
  </si>
  <si>
    <t>protectores auditivos de insercion y tapa copa y/ orejeras</t>
  </si>
  <si>
    <t xml:space="preserve">JAL - Oficina Auxiliares </t>
  </si>
  <si>
    <t xml:space="preserve">JAL - Oficina </t>
  </si>
  <si>
    <t xml:space="preserve">CDI - Atencion en oficina </t>
  </si>
  <si>
    <t xml:space="preserve">Recepcion y envio de documentos </t>
  </si>
  <si>
    <t xml:space="preserve">CDI </t>
  </si>
  <si>
    <t xml:space="preserve">todas las sedes de Alcaldía </t>
  </si>
  <si>
    <t xml:space="preserve">Gestión Docuemental </t>
  </si>
  <si>
    <t xml:space="preserve">Recepción </t>
  </si>
  <si>
    <t>Atención y orientacion de personal y usuarios</t>
  </si>
  <si>
    <t>Posibilidad de agresiones verbales y/o físicas por parte de usuarios. Espacio reducido en el área de trabajo incrementando posibilidad de contagio por Covid-19</t>
  </si>
  <si>
    <t>Conductores</t>
  </si>
  <si>
    <t xml:space="preserve">CONDUCTORES </t>
  </si>
  <si>
    <t>Trasportar a los servidores de la Alcaldía</t>
  </si>
  <si>
    <t>Conducir el vehículo asignado para actividades oficiales de acuerdo a las normas de transito de  manera eficiente y oportuna</t>
  </si>
  <si>
    <t xml:space="preserve"> Atender las reparaciones inmediatas que demande el buen funcionamiento del vehículo e informar oportunamente sobre reparaciones mayores o preventivas que se presenten.</t>
  </si>
  <si>
    <t>s</t>
  </si>
  <si>
    <t>ruido</t>
  </si>
  <si>
    <t>Ruido continuo debido al sonido constante del motor y el tráfico</t>
  </si>
  <si>
    <t>No se evidencia</t>
  </si>
  <si>
    <t>1. Procedimiento de uso y disposición de Epp
2. Procedimiento para incapacidades/Licencias
3. Plan de bienestar e incentivos
4. Procedimiento para exámenes médicos ocupacionales
5. Plan SG-SST
6. Circular 013/ 06 de octubre 2021 (Protocolo COVID 19)</t>
  </si>
  <si>
    <t>Resolución 2400 de 1979
Decreto 1477 de 2014
Resolución 2844 de 2007</t>
  </si>
  <si>
    <t xml:space="preserve"> Pérdida auditiva inducida por ruido (sordera ocupacional Problemas de comunicación y concentración
Estrés y fatiga</t>
  </si>
  <si>
    <t xml:space="preserve"> Problemas de salud auditiva y no auditiva
 Disminución de la productividad y ausentismo laboral
 Costos legales y de indemnización
auditiva</t>
  </si>
  <si>
    <t>Realizar mantenimiento y ajustes periódicos a los equipos para asegurar que funcionen de manera óptima y con la menor vibración posible</t>
  </si>
  <si>
    <t>Capacitación en seguridad y protección auditiva
     Establecimiento de procedimientos para la reducción de la exposición al ruido
    Rotación de tareas para reducir la exposición prolongada al ruido</t>
  </si>
  <si>
    <t>si</t>
  </si>
  <si>
    <t>Los vehículos pueden experimentar explosiones debido a fallos en el sistema de combustible, sobrecalentamiento, o daños estructurales graves.</t>
  </si>
  <si>
    <t>Revisión técnico mecánica</t>
  </si>
  <si>
    <t>Lesiones graves o mortales por explosiones o incendios
Daños materiales significativos a los vehículos y la carga Impacto ambiental por derrames de combustible o sustancias peligrosas</t>
  </si>
  <si>
    <t>Pérdida de vidas humanas
Daños materiales y económicos significativos
Problemas legales y de reputación para la empresa</t>
  </si>
  <si>
    <t>Resolución 804 de 1995: Regula la prevención y control de riesgos en la operación de vehículos  Ley 1562 de 2012 Decreto 1072 de 2015</t>
  </si>
  <si>
    <t>guantes, gafas y chalecos reflectantes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</si>
  <si>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</si>
  <si>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</si>
  <si>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 xml:space="preserve">Condiciones de seguridad </t>
  </si>
  <si>
    <t xml:space="preserve">Público </t>
  </si>
  <si>
    <t>Manifestaciones o disturbios pueden bloquear calles y carreteras, creando situaciones de tráfico impredecible y peligrosas.</t>
  </si>
  <si>
    <t>Autocuidado</t>
  </si>
  <si>
    <t xml:space="preserve"> Lesiones graves o mortales para los conductores y otros usuarios de la vía
Daños materiales significativos a los vehículos y la propiedad
 Interrupción de las operaciones y pérdida de productividad</t>
  </si>
  <si>
    <t xml:space="preserve"> Pérdida de vidas humanas
 Daños materiales y económicos significativos
 Problemas legales</t>
  </si>
  <si>
    <t>GPS Implementación de sistemas de seguimiento y monitoreo de la ruta en tiempo real</t>
  </si>
  <si>
    <t xml:space="preserve">Capacitación en medidas preventivas y de manejo del riesgo público y autocuidado. </t>
  </si>
  <si>
    <t>Coordinación con Autoridades Locales: Colaboración estrecha con las autoridades locales de seguridad pública para obtener información actualizada sobre áreas de alto riesgo y recibir apoyo en la implementación de medidas de seguridad.</t>
  </si>
  <si>
    <t>Definir canales de comunicación efectivos</t>
  </si>
  <si>
    <t>Posturas prolongadas</t>
  </si>
  <si>
    <t>La postura implica estar en una posición medio reclinada con las piernas estiradas y los brazos lo suficientemente cerca del volante para maniobrar cómodamente.</t>
  </si>
  <si>
    <t>Dolor de espalda baja, fatiga muscular, dolor de cuello</t>
  </si>
  <si>
    <t xml:space="preserve"> 1. Procedimiento para la realización de los exámenes médicos ocupacionales
2.  Programa DME.</t>
  </si>
  <si>
    <t>Pausa activas</t>
  </si>
  <si>
    <t xml:space="preserve">Biológico </t>
  </si>
  <si>
    <t>Virus,  bacterias y hongos</t>
  </si>
  <si>
    <t xml:space="preserve">Presencia de microorganismos patológicos </t>
  </si>
  <si>
    <t>Procedimiento SOL( Seguridad, Orden y Limpieza)</t>
  </si>
  <si>
    <t>Limpieza y desinfección de manos</t>
  </si>
  <si>
    <t xml:space="preserve"> Enfermedades infecciosas como gripe, resfriado, gastroenteritis, etc.
 Infecciones respiratorias y gastrointestinales
 Problemas de salud graves en personas con sistemas inmunológicos debilitados</t>
  </si>
  <si>
    <t>Problemas de salud para los conductores y otros empleados
 Ausentismo laboral y pérdida de productividad
Costos médicos y de reemplazo de personal</t>
  </si>
  <si>
    <t>Ventilación adecuada en el vehículo
   Utilización de filtros de aire para reducir la concentración de partículas y microorganismos</t>
  </si>
  <si>
    <t>Capacitación en higiene y seguridad
    Establecimiento de procedimientos para la limpieza y desinfección del vehículo
   Fomento de la higiene personal y el lavado de manos frecuente</t>
  </si>
  <si>
    <t>Utilización de mascarillas y guantes cuando sea necesario</t>
  </si>
  <si>
    <t>Decreto 1072 de 2015: Regula la seguridad y salud en el trabajo, incluyendo la protección contra riesgos de seguridad.</t>
  </si>
  <si>
    <t xml:space="preserve"> Ley 1562 de 2012</t>
  </si>
  <si>
    <t>Fecha de actualización: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</si>
</sst>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name val="Arial"/>
      <family val="2"/>
      <charset val="1"/>
    </font>
    <font>
      <b/>
      <sz val="7"/>
      <name val="Century Schoolbook L"/>
      <family val="1"/>
      <charset val="1"/>
    </font>
    <font>
      <sz val="6"/>
      <name val="Arial"/>
      <family val="2"/>
      <charset val="1"/>
    </font>
    <font>
      <sz val="10"/>
      <name val="Arial"/>
      <family val="2"/>
      <charset val="1"/>
    </font>
    <font>
      <b/>
      <sz val="11"/>
      <color indexed="8"/>
      <name val="Calibri"/>
      <family val="2"/>
    </font>
    <font>
      <b/>
      <sz val="10"/>
      <name val="Candara"/>
      <family val="2"/>
    </font>
    <font>
      <sz val="10"/>
      <name val="Candara"/>
      <family val="2"/>
    </font>
    <font>
      <sz val="8"/>
      <color indexed="8"/>
      <name val="Calibri"/>
      <family val="2"/>
    </font>
    <font>
      <b/>
      <sz val="8"/>
      <color indexed="8"/>
      <name val="Calibri"/>
      <family val="2"/>
    </font>
    <font>
      <sz val="10"/>
      <name val="Arial"/>
      <family val="2"/>
    </font>
    <font>
      <vertAlign val="superscript"/>
      <sz val="6"/>
      <name val="Arial"/>
      <family val="2"/>
    </font>
    <font>
      <sz val="6"/>
      <name val="Arial"/>
      <family val="2"/>
    </font>
    <font>
      <sz val="11"/>
      <color theme="1"/>
      <name val="Calibri"/>
      <family val="2"/>
      <scheme val="minor"/>
    </font>
    <font>
      <sz val="6"/>
      <color rgb="FF000000"/>
      <name val="Arial"/>
      <family val="2"/>
    </font>
    <font>
      <sz val="6"/>
      <color theme="1"/>
      <name val="Arial"/>
      <family val="2"/>
    </font>
    <font>
      <b/>
      <sz val="20"/>
      <color rgb="FF00B0F0"/>
      <name val="Garamond"/>
      <family val="1"/>
    </font>
    <font>
      <b/>
      <sz val="20"/>
      <name val="Garamond"/>
      <family val="1"/>
    </font>
    <font>
      <sz val="12"/>
      <name val="Garamond"/>
      <family val="1"/>
    </font>
    <font>
      <sz val="10"/>
      <name val="Garamond"/>
      <family val="1"/>
    </font>
    <font>
      <b/>
      <sz val="12"/>
      <name val="Garamond"/>
      <family val="1"/>
    </font>
    <font>
      <sz val="9"/>
      <name val="Arial"/>
      <family val="2"/>
      <charset val="1"/>
    </font>
    <font>
      <sz val="6"/>
      <name val="Gill Sans MT"/>
      <family val="2"/>
    </font>
    <font>
      <sz val="9"/>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indexed="26"/>
        <bgColor indexed="9"/>
      </patternFill>
    </fill>
    <fill>
      <patternFill patternType="solid">
        <fgColor indexed="52"/>
        <bgColor indexed="53"/>
      </patternFill>
    </fill>
    <fill>
      <patternFill patternType="solid">
        <fgColor indexed="51"/>
        <bgColor indexed="13"/>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52">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9" fillId="0" borderId="0"/>
    <xf numFmtId="0" fontId="3" fillId="0" borderId="0"/>
    <xf numFmtId="0" fontId="12" fillId="0" borderId="0"/>
  </cellStyleXfs>
  <cellXfs count="172">
    <xf numFmtId="0" fontId="0" fillId="0" borderId="0" xfId="0"/>
    <xf numFmtId="0" fontId="5" fillId="1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14" borderId="1" xfId="0" applyFont="1" applyFill="1" applyBorder="1" applyAlignment="1">
      <alignment horizontal="left" vertical="center" wrapText="1"/>
    </xf>
    <xf numFmtId="0" fontId="6" fillId="0" borderId="1" xfId="0" applyFont="1" applyBorder="1" applyAlignment="1">
      <alignment vertical="center" wrapText="1"/>
    </xf>
    <xf numFmtId="0" fontId="0" fillId="2" borderId="0" xfId="0" applyFill="1"/>
    <xf numFmtId="0" fontId="7" fillId="2" borderId="0" xfId="0" applyFont="1" applyFill="1" applyAlignment="1">
      <alignment vertical="center" wrapText="1"/>
    </xf>
    <xf numFmtId="0" fontId="7" fillId="2" borderId="0" xfId="0" applyFont="1" applyFill="1"/>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2" borderId="0" xfId="0" applyFont="1" applyFill="1"/>
    <xf numFmtId="0" fontId="7" fillId="3" borderId="5" xfId="0" applyFont="1" applyFill="1" applyBorder="1" applyAlignment="1">
      <alignment vertical="center"/>
    </xf>
    <xf numFmtId="0" fontId="7" fillId="3" borderId="6" xfId="0" applyFont="1" applyFill="1" applyBorder="1" applyAlignment="1">
      <alignment horizontal="center" vertical="center"/>
    </xf>
    <xf numFmtId="0" fontId="7" fillId="3" borderId="7" xfId="0" applyFont="1" applyFill="1" applyBorder="1" applyAlignment="1">
      <alignment vertical="center" wrapText="1"/>
    </xf>
    <xf numFmtId="0" fontId="7" fillId="2" borderId="0" xfId="0" applyFont="1" applyFill="1" applyAlignment="1">
      <alignment vertical="center"/>
    </xf>
    <xf numFmtId="0" fontId="7" fillId="3" borderId="8" xfId="0" applyFont="1" applyFill="1" applyBorder="1" applyAlignment="1">
      <alignment vertical="center"/>
    </xf>
    <xf numFmtId="0" fontId="7" fillId="3" borderId="9" xfId="0" applyFont="1" applyFill="1" applyBorder="1" applyAlignment="1">
      <alignment horizontal="center" vertical="center"/>
    </xf>
    <xf numFmtId="0" fontId="7" fillId="3" borderId="10" xfId="0" applyFont="1" applyFill="1" applyBorder="1" applyAlignment="1">
      <alignment vertical="center" wrapText="1"/>
    </xf>
    <xf numFmtId="0" fontId="7" fillId="3" borderId="11" xfId="0" applyFont="1" applyFill="1" applyBorder="1" applyAlignment="1">
      <alignment vertical="center"/>
    </xf>
    <xf numFmtId="0" fontId="7" fillId="3" borderId="12" xfId="0" applyFont="1" applyFill="1" applyBorder="1" applyAlignment="1">
      <alignment horizontal="center" vertical="center"/>
    </xf>
    <xf numFmtId="0" fontId="7" fillId="3" borderId="13" xfId="0" applyFont="1" applyFill="1" applyBorder="1" applyAlignment="1">
      <alignment vertical="center" wrapText="1"/>
    </xf>
    <xf numFmtId="0" fontId="7" fillId="2" borderId="0" xfId="0" applyFont="1" applyFill="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8" fillId="0" borderId="14" xfId="0" applyFont="1" applyBorder="1" applyAlignment="1">
      <alignment horizontal="center" vertical="center"/>
    </xf>
    <xf numFmtId="0" fontId="8" fillId="5" borderId="15" xfId="0" applyFont="1" applyFill="1" applyBorder="1" applyAlignment="1">
      <alignment horizontal="center" vertical="center"/>
    </xf>
    <xf numFmtId="0" fontId="8" fillId="5" borderId="6"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10" xfId="0" applyFont="1" applyBorder="1" applyAlignment="1">
      <alignment horizontal="center" vertical="center"/>
    </xf>
    <xf numFmtId="0" fontId="8" fillId="5" borderId="16" xfId="0" applyFont="1" applyFill="1" applyBorder="1" applyAlignment="1">
      <alignment horizontal="center" vertical="center"/>
    </xf>
    <xf numFmtId="0" fontId="8" fillId="6" borderId="9" xfId="0" applyFont="1" applyFill="1" applyBorder="1" applyAlignment="1">
      <alignment horizontal="center" vertical="center"/>
    </xf>
    <xf numFmtId="0" fontId="8" fillId="7" borderId="10" xfId="0" applyFont="1" applyFill="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vertical="center" wrapText="1"/>
    </xf>
    <xf numFmtId="0" fontId="8" fillId="7" borderId="17"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8" xfId="0" applyFont="1" applyBorder="1" applyAlignment="1">
      <alignment horizontal="center" vertical="center"/>
    </xf>
    <xf numFmtId="0" fontId="8" fillId="5" borderId="1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9" borderId="7" xfId="0" applyFont="1" applyFill="1" applyBorder="1" applyAlignment="1">
      <alignment horizontal="left" vertical="center" wrapText="1"/>
    </xf>
    <xf numFmtId="0" fontId="8" fillId="0" borderId="19" xfId="0" applyFont="1" applyBorder="1" applyAlignment="1">
      <alignment horizontal="center" vertical="center"/>
    </xf>
    <xf numFmtId="0" fontId="8" fillId="5" borderId="16"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9" borderId="9" xfId="0" applyFont="1" applyFill="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center" vertical="center"/>
    </xf>
    <xf numFmtId="0" fontId="8" fillId="5" borderId="8"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0" borderId="22" xfId="0" applyFont="1" applyBorder="1" applyAlignment="1">
      <alignment horizontal="center" vertical="center"/>
    </xf>
    <xf numFmtId="0" fontId="8" fillId="9" borderId="8" xfId="0" applyFont="1" applyFill="1" applyBorder="1" applyAlignment="1">
      <alignment horizontal="left" vertical="center" wrapText="1"/>
    </xf>
    <xf numFmtId="0" fontId="8" fillId="0" borderId="23" xfId="0" applyFont="1" applyBorder="1" applyAlignment="1">
      <alignment horizontal="left" vertical="center" wrapText="1"/>
    </xf>
    <xf numFmtId="0" fontId="8" fillId="8" borderId="9" xfId="0" applyFont="1" applyFill="1" applyBorder="1" applyAlignment="1">
      <alignment horizontal="left" vertical="center" wrapText="1"/>
    </xf>
    <xf numFmtId="0" fontId="8" fillId="8" borderId="20" xfId="0" applyFont="1" applyFill="1" applyBorder="1" applyAlignment="1">
      <alignment horizontal="left"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wrapText="1"/>
    </xf>
    <xf numFmtId="0" fontId="0" fillId="0" borderId="0" xfId="0" applyAlignment="1">
      <alignment wrapText="1"/>
    </xf>
    <xf numFmtId="0" fontId="2" fillId="0" borderId="9" xfId="0" applyFont="1" applyBorder="1" applyAlignment="1">
      <alignment horizontal="center" textRotation="90" wrapText="1"/>
    </xf>
    <xf numFmtId="0" fontId="2" fillId="0" borderId="9" xfId="0" applyFont="1" applyBorder="1" applyAlignment="1">
      <alignment horizontal="center" vertical="center" wrapText="1"/>
    </xf>
    <xf numFmtId="0" fontId="13" fillId="0" borderId="0" xfId="0" applyFont="1" applyAlignment="1">
      <alignment horizontal="left" vertical="center"/>
    </xf>
    <xf numFmtId="0" fontId="11" fillId="15" borderId="9" xfId="0" applyFont="1" applyFill="1" applyBorder="1" applyAlignment="1">
      <alignment horizontal="center" vertical="center" wrapText="1"/>
    </xf>
    <xf numFmtId="0" fontId="2" fillId="14" borderId="9" xfId="0" applyFont="1" applyFill="1" applyBorder="1" applyAlignment="1">
      <alignment horizontal="center" textRotation="90" wrapText="1"/>
    </xf>
    <xf numFmtId="0" fontId="2" fillId="14" borderId="9" xfId="0" applyFont="1" applyFill="1" applyBorder="1" applyAlignment="1">
      <alignment horizontal="center" vertical="center" wrapText="1"/>
    </xf>
    <xf numFmtId="0" fontId="15" fillId="0" borderId="44" xfId="0" applyFont="1" applyBorder="1" applyAlignment="1">
      <alignment horizontal="center" vertical="center" wrapText="1"/>
    </xf>
    <xf numFmtId="0" fontId="18" fillId="0" borderId="0" xfId="0" applyFont="1"/>
    <xf numFmtId="0" fontId="17" fillId="0" borderId="0" xfId="0" applyFont="1" applyAlignment="1">
      <alignment horizontal="left" vertical="center"/>
    </xf>
    <xf numFmtId="0" fontId="11" fillId="0" borderId="9" xfId="0" applyFont="1" applyBorder="1" applyAlignment="1">
      <alignment horizontal="center" vertical="center" textRotation="90" wrapText="1"/>
    </xf>
    <xf numFmtId="0" fontId="11" fillId="0" borderId="9" xfId="0" applyFont="1" applyBorder="1" applyAlignment="1">
      <alignment horizontal="center" vertical="center" wrapText="1"/>
    </xf>
    <xf numFmtId="0" fontId="20" fillId="0" borderId="0" xfId="0" applyFont="1" applyAlignment="1">
      <alignment vertical="center" wrapText="1"/>
    </xf>
    <xf numFmtId="0" fontId="2" fillId="0" borderId="9" xfId="0" applyFont="1" applyBorder="1" applyAlignment="1">
      <alignment horizontal="center" vertical="center" textRotation="90" wrapText="1"/>
    </xf>
    <xf numFmtId="0" fontId="11" fillId="16" borderId="9" xfId="0" applyFont="1" applyFill="1" applyBorder="1" applyAlignment="1">
      <alignment horizontal="center" vertical="center" textRotation="90" wrapText="1"/>
    </xf>
    <xf numFmtId="0" fontId="11" fillId="0" borderId="14" xfId="0" applyFont="1" applyBorder="1" applyAlignment="1">
      <alignment horizontal="center" vertical="center" textRotation="90" wrapText="1"/>
    </xf>
    <xf numFmtId="0" fontId="2" fillId="0" borderId="51" xfId="0" applyFont="1" applyBorder="1" applyAlignment="1">
      <alignment horizontal="center" textRotation="90" wrapText="1"/>
    </xf>
    <xf numFmtId="0" fontId="0" fillId="0" borderId="0" xfId="0" applyAlignment="1">
      <alignment horizontal="center"/>
    </xf>
    <xf numFmtId="0" fontId="11" fillId="0" borderId="24" xfId="0" applyFont="1" applyBorder="1" applyAlignment="1">
      <alignment horizontal="center"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textRotation="90"/>
    </xf>
    <xf numFmtId="0" fontId="2" fillId="14" borderId="9" xfId="0" applyFont="1" applyFill="1" applyBorder="1" applyAlignment="1">
      <alignment horizontal="center" vertical="center" textRotation="90" wrapText="1"/>
    </xf>
    <xf numFmtId="0" fontId="2" fillId="17" borderId="9" xfId="0" applyFont="1" applyFill="1" applyBorder="1" applyAlignment="1">
      <alignment horizontal="center" textRotation="90" wrapText="1"/>
    </xf>
    <xf numFmtId="0" fontId="1" fillId="11" borderId="6" xfId="0" applyFont="1" applyFill="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10" borderId="9" xfId="0" applyFont="1" applyFill="1" applyBorder="1" applyAlignment="1" applyProtection="1">
      <alignment horizontal="center" vertical="center" textRotation="90" wrapText="1"/>
      <protection locked="0"/>
    </xf>
    <xf numFmtId="0" fontId="11" fillId="14" borderId="9" xfId="0" applyFont="1" applyFill="1" applyBorder="1" applyAlignment="1">
      <alignment horizontal="center" vertical="center" wrapText="1"/>
    </xf>
    <xf numFmtId="0" fontId="11" fillId="14" borderId="10" xfId="0" applyFont="1" applyFill="1" applyBorder="1" applyAlignment="1">
      <alignment horizontal="center" vertical="center" textRotation="90" wrapText="1"/>
    </xf>
    <xf numFmtId="0" fontId="13" fillId="14" borderId="0" xfId="0" applyFont="1" applyFill="1" applyAlignment="1">
      <alignment horizontal="left" vertical="center"/>
    </xf>
    <xf numFmtId="0" fontId="14" fillId="0" borderId="0" xfId="0" applyFont="1" applyAlignment="1">
      <alignment horizontal="left" vertical="center"/>
    </xf>
    <xf numFmtId="0" fontId="2" fillId="18" borderId="9" xfId="0" applyFont="1" applyFill="1" applyBorder="1" applyAlignment="1">
      <alignment horizontal="center" textRotation="90" wrapText="1"/>
    </xf>
    <xf numFmtId="0" fontId="21" fillId="0" borderId="9" xfId="0" applyFont="1" applyBorder="1" applyAlignment="1">
      <alignment horizontal="center" vertical="center" textRotation="90"/>
    </xf>
    <xf numFmtId="0" fontId="11" fillId="0" borderId="9" xfId="0" applyFont="1" applyBorder="1" applyAlignment="1" applyProtection="1">
      <alignment horizontal="center" vertical="center" textRotation="90" wrapText="1"/>
      <protection locked="0"/>
    </xf>
    <xf numFmtId="0" fontId="11" fillId="0" borderId="9" xfId="0" applyFont="1" applyBorder="1" applyAlignment="1">
      <alignment horizontal="center" textRotation="90" wrapText="1"/>
    </xf>
    <xf numFmtId="0" fontId="22" fillId="0" borderId="9" xfId="2" applyFont="1" applyBorder="1" applyAlignment="1">
      <alignment horizontal="center" vertical="center" wrapText="1"/>
    </xf>
    <xf numFmtId="0" fontId="11" fillId="14" borderId="9" xfId="0" applyFont="1" applyFill="1" applyBorder="1" applyAlignment="1">
      <alignment horizontal="center" textRotation="90" wrapText="1"/>
    </xf>
    <xf numFmtId="0" fontId="19" fillId="0" borderId="46" xfId="3" applyFont="1" applyBorder="1" applyAlignment="1">
      <alignment horizontal="left" vertical="center"/>
    </xf>
    <xf numFmtId="0" fontId="19" fillId="0" borderId="47" xfId="3" applyFont="1" applyBorder="1" applyAlignment="1">
      <alignment horizontal="left" vertical="center"/>
    </xf>
    <xf numFmtId="0" fontId="19" fillId="0" borderId="47" xfId="3" applyFont="1" applyBorder="1" applyAlignment="1">
      <alignment horizontal="center" vertical="center"/>
    </xf>
    <xf numFmtId="0" fontId="19" fillId="0" borderId="47" xfId="3" applyFont="1" applyBorder="1" applyAlignment="1">
      <alignment vertical="center"/>
    </xf>
    <xf numFmtId="0" fontId="19" fillId="0" borderId="49" xfId="3" applyFont="1" applyBorder="1" applyAlignment="1">
      <alignment horizontal="center" vertical="center"/>
    </xf>
    <xf numFmtId="0" fontId="19" fillId="0" borderId="48" xfId="3" applyFont="1" applyBorder="1" applyAlignment="1">
      <alignment horizontal="center" vertical="center"/>
    </xf>
    <xf numFmtId="0" fontId="19" fillId="0" borderId="48" xfId="3" applyFont="1" applyBorder="1" applyAlignment="1">
      <alignment vertical="center"/>
    </xf>
    <xf numFmtId="0" fontId="19" fillId="0" borderId="50" xfId="3" applyFont="1" applyBorder="1" applyAlignment="1">
      <alignment horizontal="center" vertical="center"/>
    </xf>
    <xf numFmtId="0" fontId="15" fillId="0" borderId="43"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44" xfId="0" applyFont="1" applyBorder="1" applyAlignment="1">
      <alignment horizontal="center" vertical="center"/>
    </xf>
    <xf numFmtId="0" fontId="16" fillId="0" borderId="44" xfId="0" applyFont="1" applyBorder="1" applyAlignment="1">
      <alignment vertical="center"/>
    </xf>
    <xf numFmtId="0" fontId="16" fillId="0" borderId="16" xfId="0" applyFont="1" applyBorder="1" applyAlignment="1">
      <alignment horizontal="center" vertical="center"/>
    </xf>
    <xf numFmtId="0" fontId="17" fillId="0" borderId="45" xfId="0" applyFont="1" applyBorder="1" applyAlignment="1">
      <alignment horizontal="center" vertical="center" wrapText="1"/>
    </xf>
    <xf numFmtId="0" fontId="17" fillId="0" borderId="45" xfId="0" applyFont="1" applyBorder="1" applyAlignment="1">
      <alignment horizontal="left" vertical="center" wrapText="1"/>
    </xf>
    <xf numFmtId="0" fontId="19" fillId="0" borderId="43" xfId="3" applyFont="1" applyBorder="1" applyAlignment="1">
      <alignment horizontal="left" vertical="center"/>
    </xf>
    <xf numFmtId="0" fontId="19" fillId="0" borderId="44" xfId="3" applyFont="1" applyBorder="1" applyAlignment="1">
      <alignment horizontal="left" vertical="center"/>
    </xf>
    <xf numFmtId="0" fontId="1" fillId="10" borderId="9" xfId="0" applyFont="1" applyFill="1" applyBorder="1" applyAlignment="1" applyProtection="1">
      <alignment horizontal="center" vertical="center" textRotation="90" wrapText="1"/>
      <protection locked="0"/>
    </xf>
    <xf numFmtId="0" fontId="1" fillId="10" borderId="6" xfId="0" applyFont="1" applyFill="1" applyBorder="1" applyAlignment="1" applyProtection="1">
      <alignment horizontal="center" vertical="center" textRotation="90" wrapText="1"/>
      <protection locked="0"/>
    </xf>
    <xf numFmtId="0" fontId="1" fillId="12" borderId="6" xfId="0" applyFont="1" applyFill="1" applyBorder="1" applyAlignment="1" applyProtection="1">
      <alignment horizontal="center" vertical="center"/>
      <protection locked="0"/>
    </xf>
    <xf numFmtId="0" fontId="1" fillId="11" borderId="6" xfId="0" applyFont="1" applyFill="1" applyBorder="1" applyAlignment="1" applyProtection="1">
      <alignment horizontal="center" vertical="center" wrapText="1"/>
      <protection locked="0"/>
    </xf>
    <xf numFmtId="0" fontId="1" fillId="12" borderId="6" xfId="0" applyFont="1" applyFill="1" applyBorder="1" applyAlignment="1" applyProtection="1">
      <alignment horizontal="center" vertical="center" wrapText="1"/>
      <protection locked="0"/>
    </xf>
    <xf numFmtId="0" fontId="1" fillId="11" borderId="9" xfId="0" applyFont="1" applyFill="1" applyBorder="1" applyAlignment="1" applyProtection="1">
      <alignment horizontal="center" vertical="center"/>
      <protection locked="0"/>
    </xf>
    <xf numFmtId="0" fontId="1" fillId="10" borderId="9" xfId="0" applyFont="1" applyFill="1" applyBorder="1" applyAlignment="1" applyProtection="1">
      <alignment horizontal="center" vertical="center"/>
      <protection locked="0"/>
    </xf>
    <xf numFmtId="0" fontId="8" fillId="2" borderId="31" xfId="0" applyFont="1" applyFill="1" applyBorder="1" applyAlignment="1">
      <alignment horizontal="center" vertical="center"/>
    </xf>
    <xf numFmtId="0" fontId="8" fillId="2" borderId="30" xfId="0" applyFont="1" applyFill="1" applyBorder="1" applyAlignment="1">
      <alignment horizontal="center" vertical="center"/>
    </xf>
    <xf numFmtId="0" fontId="8" fillId="4" borderId="3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8" fillId="2" borderId="0" xfId="0" applyFont="1" applyFill="1" applyAlignment="1">
      <alignment horizontal="center"/>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2" xfId="0" applyFont="1" applyFill="1" applyBorder="1" applyAlignment="1">
      <alignment horizontal="center" vertical="center"/>
    </xf>
    <xf numFmtId="0" fontId="8" fillId="4" borderId="3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5" fillId="13" borderId="1" xfId="0" applyFont="1" applyFill="1" applyBorder="1" applyAlignment="1">
      <alignment horizontal="center" vertical="center" textRotation="90" wrapText="1"/>
    </xf>
    <xf numFmtId="0" fontId="5" fillId="13" borderId="1" xfId="0" applyFont="1" applyFill="1" applyBorder="1" applyAlignment="1">
      <alignment horizontal="center" vertical="center" wrapText="1"/>
    </xf>
  </cellXfs>
  <cellStyles count="4">
    <cellStyle name="Normal" xfId="0" builtinId="0"/>
    <cellStyle name="Normal 10" xfId="1"/>
    <cellStyle name="Normal 2" xfId="2"/>
    <cellStyle name="Normal 3" xfId="3"/>
  </cellStyles>
  <dxfs count="8">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B80047"/>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50E"/>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381000</xdr:colOff>
      <xdr:row>0</xdr:row>
      <xdr:rowOff>1543050</xdr:rowOff>
    </xdr:to>
    <xdr:pic>
      <xdr:nvPicPr>
        <xdr:cNvPr id="2" name="Imagen 1">
          <a:extLst>
            <a:ext uri="{FF2B5EF4-FFF2-40B4-BE49-F238E27FC236}">
              <a16:creationId xmlns:a16="http://schemas.microsoft.com/office/drawing/2014/main" id="{DF6F24F9-2F6C-425A-B136-B18F7DD2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672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8"/>
  <sheetViews>
    <sheetView tabSelected="1" zoomScale="80" zoomScaleNormal="80" zoomScaleSheetLayoutView="116" workbookViewId="0">
      <selection activeCell="A4" sqref="A4:AE4"/>
    </sheetView>
  </sheetViews>
  <sheetFormatPr baseColWidth="10" defaultColWidth="9.140625" defaultRowHeight="12.75"/>
  <cols>
    <col min="1" max="1" width="5" customWidth="1"/>
    <col min="2" max="2" width="6.140625" customWidth="1"/>
    <col min="3" max="3" width="12" customWidth="1"/>
    <col min="4" max="4" width="15" style="92" customWidth="1"/>
    <col min="5" max="5" width="4.28515625" customWidth="1"/>
    <col min="6" max="6" width="16.42578125" customWidth="1"/>
    <col min="7" max="7" width="5.42578125" customWidth="1"/>
    <col min="8" max="8" width="5.85546875" customWidth="1"/>
    <col min="9" max="9" width="15.140625" customWidth="1"/>
    <col min="10" max="11" width="5.5703125" customWidth="1"/>
    <col min="12" max="13" width="5" customWidth="1"/>
    <col min="14" max="14" width="3" customWidth="1"/>
    <col min="15" max="15" width="4.85546875" customWidth="1"/>
    <col min="16" max="16" width="4.140625" customWidth="1"/>
    <col min="17" max="17" width="3.28515625" customWidth="1"/>
    <col min="18" max="18" width="4.28515625" customWidth="1"/>
    <col min="19" max="19" width="11.85546875" customWidth="1"/>
    <col min="20" max="20" width="7.7109375" customWidth="1"/>
    <col min="21" max="21" width="3.42578125" customWidth="1"/>
    <col min="22" max="22" width="3.28515625" customWidth="1"/>
    <col min="23" max="23" width="4.28515625" customWidth="1"/>
    <col min="24" max="24" width="4.5703125" customWidth="1"/>
    <col min="25" max="25" width="8.7109375" customWidth="1"/>
    <col min="26" max="26" width="12.7109375" customWidth="1"/>
    <col min="27" max="27" width="5.28515625" customWidth="1"/>
    <col min="28" max="28" width="5.5703125" customWidth="1"/>
    <col min="29" max="29" width="18.28515625" customWidth="1"/>
    <col min="30" max="30" width="30" customWidth="1"/>
    <col min="31" max="31" width="15.140625" customWidth="1"/>
    <col min="32" max="256" width="11.42578125" customWidth="1"/>
  </cols>
  <sheetData>
    <row r="1" spans="1:31" s="83" customFormat="1" ht="124.5" customHeight="1">
      <c r="A1" s="120"/>
      <c r="B1" s="121"/>
      <c r="C1" s="82"/>
      <c r="D1" s="82"/>
      <c r="E1" s="82"/>
      <c r="F1" s="82"/>
      <c r="G1" s="122" t="s">
        <v>0</v>
      </c>
      <c r="H1" s="122"/>
      <c r="I1" s="122"/>
      <c r="J1" s="122"/>
      <c r="K1" s="122"/>
      <c r="L1" s="123"/>
      <c r="M1" s="122"/>
      <c r="N1" s="122"/>
      <c r="O1" s="122"/>
      <c r="P1" s="122"/>
      <c r="Q1" s="122"/>
      <c r="R1" s="122"/>
      <c r="S1" s="122"/>
      <c r="T1" s="122"/>
      <c r="U1" s="122"/>
      <c r="V1" s="122"/>
      <c r="W1" s="122"/>
      <c r="X1" s="122"/>
      <c r="Y1" s="122"/>
      <c r="Z1" s="122"/>
      <c r="AA1" s="122"/>
      <c r="AB1" s="122"/>
      <c r="AC1" s="124"/>
      <c r="AD1" s="125" t="s">
        <v>568</v>
      </c>
      <c r="AE1" s="126"/>
    </row>
    <row r="2" spans="1:31" s="84" customFormat="1" ht="21.75" customHeight="1">
      <c r="A2" s="127" t="s">
        <v>569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row>
    <row r="3" spans="1:31" s="84" customFormat="1" ht="21.75" customHeight="1">
      <c r="A3" s="127" t="s">
        <v>570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row>
    <row r="4" spans="1:31" s="84" customFormat="1" ht="21.75" customHeight="1">
      <c r="A4" s="112" t="s">
        <v>821</v>
      </c>
      <c r="B4" s="113"/>
      <c r="C4" s="113"/>
      <c r="D4" s="114"/>
      <c r="E4" s="113"/>
      <c r="F4" s="114"/>
      <c r="G4" s="113"/>
      <c r="H4" s="113"/>
      <c r="I4" s="113"/>
      <c r="J4" s="113"/>
      <c r="K4" s="113"/>
      <c r="L4" s="115"/>
      <c r="M4" s="113"/>
      <c r="N4" s="113"/>
      <c r="O4" s="113"/>
      <c r="P4" s="113"/>
      <c r="Q4" s="113"/>
      <c r="R4" s="113"/>
      <c r="S4" s="113"/>
      <c r="T4" s="113"/>
      <c r="U4" s="113"/>
      <c r="V4" s="113"/>
      <c r="W4" s="113"/>
      <c r="X4" s="113"/>
      <c r="Y4" s="113"/>
      <c r="Z4" s="113"/>
      <c r="AA4" s="113"/>
      <c r="AB4" s="113"/>
      <c r="AC4" s="113"/>
      <c r="AD4" s="114"/>
      <c r="AE4" s="113"/>
    </row>
    <row r="5" spans="1:31" s="84" customFormat="1" ht="17.25" customHeight="1">
      <c r="A5" s="116"/>
      <c r="B5" s="117"/>
      <c r="C5" s="117"/>
      <c r="D5" s="117"/>
      <c r="E5" s="117"/>
      <c r="F5" s="117"/>
      <c r="G5" s="117"/>
      <c r="H5" s="117"/>
      <c r="I5" s="117"/>
      <c r="J5" s="117"/>
      <c r="K5" s="117"/>
      <c r="L5" s="118"/>
      <c r="M5" s="117"/>
      <c r="N5" s="117"/>
      <c r="O5" s="117"/>
      <c r="P5" s="117"/>
      <c r="Q5" s="117"/>
      <c r="R5" s="117"/>
      <c r="S5" s="117"/>
      <c r="T5" s="117"/>
      <c r="U5" s="117"/>
      <c r="V5" s="117"/>
      <c r="W5" s="117"/>
      <c r="X5" s="117"/>
      <c r="Y5" s="117"/>
      <c r="Z5" s="117"/>
      <c r="AA5" s="117"/>
      <c r="AB5" s="117"/>
      <c r="AC5" s="117"/>
      <c r="AD5" s="117"/>
      <c r="AE5" s="119"/>
    </row>
    <row r="6" spans="1:31" s="99" customFormat="1" ht="39.75" customHeight="1">
      <c r="A6" s="130" t="s">
        <v>1</v>
      </c>
      <c r="B6" s="130" t="s">
        <v>2</v>
      </c>
      <c r="C6" s="130" t="s">
        <v>3</v>
      </c>
      <c r="D6" s="130" t="s">
        <v>4</v>
      </c>
      <c r="E6" s="130" t="s">
        <v>5</v>
      </c>
      <c r="F6" s="131" t="s">
        <v>6</v>
      </c>
      <c r="G6" s="131"/>
      <c r="H6" s="131"/>
      <c r="I6" s="130" t="s">
        <v>7</v>
      </c>
      <c r="J6" s="132" t="s">
        <v>8</v>
      </c>
      <c r="K6" s="132"/>
      <c r="L6" s="132"/>
      <c r="M6" s="131" t="s">
        <v>9</v>
      </c>
      <c r="N6" s="131"/>
      <c r="O6" s="131"/>
      <c r="P6" s="131"/>
      <c r="Q6" s="131"/>
      <c r="R6" s="131"/>
      <c r="S6" s="131"/>
      <c r="T6" s="98" t="s">
        <v>10</v>
      </c>
      <c r="U6" s="133" t="s">
        <v>11</v>
      </c>
      <c r="V6" s="133"/>
      <c r="W6" s="133"/>
      <c r="X6" s="133"/>
      <c r="Y6" s="133"/>
      <c r="Z6" s="133"/>
      <c r="AA6" s="134" t="s">
        <v>12</v>
      </c>
      <c r="AB6" s="134"/>
      <c r="AC6" s="134"/>
      <c r="AD6" s="134"/>
      <c r="AE6" s="134"/>
    </row>
    <row r="7" spans="1:31" s="100" customFormat="1" ht="48.75" customHeight="1">
      <c r="A7" s="129"/>
      <c r="B7" s="129"/>
      <c r="C7" s="129"/>
      <c r="D7" s="129"/>
      <c r="E7" s="129"/>
      <c r="F7" s="129" t="s">
        <v>13</v>
      </c>
      <c r="G7" s="129" t="s">
        <v>14</v>
      </c>
      <c r="H7" s="129" t="s">
        <v>15</v>
      </c>
      <c r="I7" s="129"/>
      <c r="J7" s="129" t="s">
        <v>16</v>
      </c>
      <c r="K7" s="129" t="s">
        <v>17</v>
      </c>
      <c r="L7" s="129" t="s">
        <v>18</v>
      </c>
      <c r="M7" s="129" t="s">
        <v>19</v>
      </c>
      <c r="N7" s="129" t="s">
        <v>20</v>
      </c>
      <c r="O7" s="129" t="s">
        <v>21</v>
      </c>
      <c r="P7" s="129" t="s">
        <v>22</v>
      </c>
      <c r="Q7" s="129" t="s">
        <v>23</v>
      </c>
      <c r="R7" s="129" t="s">
        <v>24</v>
      </c>
      <c r="S7" s="129" t="s">
        <v>25</v>
      </c>
      <c r="T7" s="129" t="s">
        <v>26</v>
      </c>
      <c r="U7" s="135" t="s">
        <v>27</v>
      </c>
      <c r="V7" s="135"/>
      <c r="W7" s="135"/>
      <c r="X7" s="135"/>
      <c r="Y7" s="129" t="s">
        <v>28</v>
      </c>
      <c r="Z7" s="129" t="s">
        <v>29</v>
      </c>
      <c r="AA7" s="129" t="s">
        <v>30</v>
      </c>
      <c r="AB7" s="129" t="s">
        <v>31</v>
      </c>
      <c r="AC7" s="129" t="s">
        <v>32</v>
      </c>
      <c r="AD7" s="129" t="s">
        <v>33</v>
      </c>
      <c r="AE7" s="129" t="s">
        <v>34</v>
      </c>
    </row>
    <row r="8" spans="1:31" s="99" customFormat="1" ht="26.25" customHeight="1">
      <c r="A8" s="129"/>
      <c r="B8" s="129"/>
      <c r="C8" s="129"/>
      <c r="D8" s="129"/>
      <c r="E8" s="129"/>
      <c r="F8" s="129"/>
      <c r="G8" s="129"/>
      <c r="H8" s="129"/>
      <c r="I8" s="129"/>
      <c r="J8" s="129"/>
      <c r="K8" s="129"/>
      <c r="L8" s="129"/>
      <c r="M8" s="129"/>
      <c r="N8" s="129"/>
      <c r="O8" s="129"/>
      <c r="P8" s="129"/>
      <c r="Q8" s="129"/>
      <c r="R8" s="129"/>
      <c r="S8" s="129"/>
      <c r="T8" s="129"/>
      <c r="U8" s="101" t="s">
        <v>35</v>
      </c>
      <c r="V8" s="101" t="s">
        <v>36</v>
      </c>
      <c r="W8" s="101" t="s">
        <v>37</v>
      </c>
      <c r="X8" s="101" t="s">
        <v>38</v>
      </c>
      <c r="Y8" s="129"/>
      <c r="Z8" s="129"/>
      <c r="AA8" s="129"/>
      <c r="AB8" s="129"/>
      <c r="AC8" s="129"/>
      <c r="AD8" s="129"/>
      <c r="AE8" s="129"/>
    </row>
    <row r="9" spans="1:31" s="104" customFormat="1" ht="111" customHeight="1">
      <c r="A9" s="80" t="s">
        <v>249</v>
      </c>
      <c r="B9" s="80" t="s">
        <v>571</v>
      </c>
      <c r="C9" s="80" t="s">
        <v>56</v>
      </c>
      <c r="D9" s="80" t="s">
        <v>57</v>
      </c>
      <c r="E9" s="81" t="s">
        <v>40</v>
      </c>
      <c r="F9" s="80" t="s">
        <v>58</v>
      </c>
      <c r="G9" s="80" t="s">
        <v>59</v>
      </c>
      <c r="H9" s="80" t="s">
        <v>60</v>
      </c>
      <c r="I9" s="80" t="s">
        <v>61</v>
      </c>
      <c r="J9" s="80" t="s">
        <v>43</v>
      </c>
      <c r="K9" s="80" t="s">
        <v>649</v>
      </c>
      <c r="L9" s="80" t="s">
        <v>577</v>
      </c>
      <c r="M9" s="81">
        <v>2</v>
      </c>
      <c r="N9" s="81">
        <v>3</v>
      </c>
      <c r="O9" s="81">
        <f>+M9*N9</f>
        <v>6</v>
      </c>
      <c r="P9" s="81" t="str">
        <f>+IF(O9&gt;=24,"Muy Alto (MA)",IF(O9&gt;=10,"Alto (A)",IF(O9&gt;=6,"Medio (M)",IF(O9&gt;=2,"Bajo (B)"))))</f>
        <v>Medio (M)</v>
      </c>
      <c r="Q9" s="81">
        <v>10</v>
      </c>
      <c r="R9" s="81">
        <f>+O9*Q9</f>
        <v>60</v>
      </c>
      <c r="S9" s="102" t="str">
        <f>IF(R9&lt;=20,"IV",IF(R9&gt;=600,"I",IF(R9&gt;=150,"II",IF(R9&gt;=40,"III",IF(R9&gt;=20,"IV")*IF(R9&lt;=20,"IV")))))</f>
        <v>III</v>
      </c>
      <c r="T9" s="80" t="str">
        <f>+IF(S9="I","No Aceptable",IF(S9="II","No Aceptable o Aceptable con control especifico",IF(S9="III","Mejorable",IF(S9="IV","Aceptable"))))</f>
        <v>Mejorable</v>
      </c>
      <c r="U9" s="81">
        <v>3</v>
      </c>
      <c r="V9" s="81">
        <v>2</v>
      </c>
      <c r="W9" s="81">
        <v>0</v>
      </c>
      <c r="X9" s="81">
        <f t="shared" ref="X9:X17" si="0">SUM(U9:W9)</f>
        <v>5</v>
      </c>
      <c r="Y9" s="80" t="s">
        <v>565</v>
      </c>
      <c r="Z9" s="80" t="s">
        <v>650</v>
      </c>
      <c r="AA9" s="80" t="s">
        <v>46</v>
      </c>
      <c r="AB9" s="80" t="s">
        <v>46</v>
      </c>
      <c r="AC9" s="80" t="s">
        <v>651</v>
      </c>
      <c r="AD9" s="80" t="s">
        <v>652</v>
      </c>
      <c r="AE9" s="80" t="s">
        <v>46</v>
      </c>
    </row>
    <row r="10" spans="1:31" s="78" customFormat="1" ht="111" customHeight="1">
      <c r="A10" s="76" t="s">
        <v>249</v>
      </c>
      <c r="B10" s="76" t="s">
        <v>571</v>
      </c>
      <c r="C10" s="76" t="s">
        <v>572</v>
      </c>
      <c r="D10" s="76" t="s">
        <v>582</v>
      </c>
      <c r="E10" s="77" t="s">
        <v>40</v>
      </c>
      <c r="F10" s="76" t="s">
        <v>573</v>
      </c>
      <c r="G10" s="76" t="s">
        <v>42</v>
      </c>
      <c r="H10" s="76" t="s">
        <v>42</v>
      </c>
      <c r="I10" s="76" t="s">
        <v>653</v>
      </c>
      <c r="J10" s="76" t="s">
        <v>43</v>
      </c>
      <c r="K10" s="76" t="s">
        <v>43</v>
      </c>
      <c r="L10" s="76" t="s">
        <v>43</v>
      </c>
      <c r="M10" s="77">
        <v>6</v>
      </c>
      <c r="N10" s="77">
        <v>3</v>
      </c>
      <c r="O10" s="77">
        <f>+M10*N10</f>
        <v>18</v>
      </c>
      <c r="P10" s="77" t="str">
        <f>+IF(O10&gt;=24,"Muy Alto (MA)",IF(O10&gt;=10,"Alto (A)",IF(O10&gt;=6,"Medio (M)",IF(O10&gt;=2,"Bajo (B)"))))</f>
        <v>Alto (A)</v>
      </c>
      <c r="Q10" s="77">
        <v>25</v>
      </c>
      <c r="R10" s="77">
        <f>+O10*Q10</f>
        <v>450</v>
      </c>
      <c r="S10" s="79" t="str">
        <f>IF(R10&lt;=20,"IV",IF(R10&gt;=600,"I",IF(R10&gt;=150,"II",IF(R10&gt;=40,"III",IF(R10&gt;=20,"IV")*IF(R10&lt;=20,"IV")))))</f>
        <v>II</v>
      </c>
      <c r="T10" s="76" t="str">
        <f>+IF(S10="I","No Aceptable",IF(S10="II","No Aceptable o Aceptable con control especifico",IF(S10="III","Mejorable",IF(S10="IV","Aceptable"))))</f>
        <v>No Aceptable o Aceptable con control especifico</v>
      </c>
      <c r="U10" s="77">
        <v>9</v>
      </c>
      <c r="V10" s="77">
        <v>1</v>
      </c>
      <c r="W10" s="77">
        <v>0</v>
      </c>
      <c r="X10" s="77">
        <f t="shared" si="0"/>
        <v>10</v>
      </c>
      <c r="Y10" s="76" t="s">
        <v>44</v>
      </c>
      <c r="Z10" s="76" t="s">
        <v>574</v>
      </c>
      <c r="AA10" s="76" t="s">
        <v>46</v>
      </c>
      <c r="AB10" s="76" t="s">
        <v>46</v>
      </c>
      <c r="AC10" s="76" t="s">
        <v>654</v>
      </c>
      <c r="AD10" s="76" t="s">
        <v>575</v>
      </c>
      <c r="AE10" s="97" t="s">
        <v>46</v>
      </c>
    </row>
    <row r="11" spans="1:31" s="78" customFormat="1" ht="111" customHeight="1">
      <c r="A11" s="76" t="s">
        <v>39</v>
      </c>
      <c r="B11" s="76" t="s">
        <v>571</v>
      </c>
      <c r="C11" s="76" t="s">
        <v>572</v>
      </c>
      <c r="D11" s="76" t="s">
        <v>655</v>
      </c>
      <c r="E11" s="77" t="s">
        <v>138</v>
      </c>
      <c r="F11" s="76" t="s">
        <v>41</v>
      </c>
      <c r="G11" s="76" t="s">
        <v>48</v>
      </c>
      <c r="H11" s="76" t="s">
        <v>49</v>
      </c>
      <c r="I11" s="76" t="s">
        <v>656</v>
      </c>
      <c r="J11" s="76" t="s">
        <v>43</v>
      </c>
      <c r="K11" s="76" t="s">
        <v>43</v>
      </c>
      <c r="L11" s="76" t="s">
        <v>43</v>
      </c>
      <c r="M11" s="77">
        <v>2</v>
      </c>
      <c r="N11" s="77">
        <v>1</v>
      </c>
      <c r="O11" s="77">
        <f>+M11*N11</f>
        <v>2</v>
      </c>
      <c r="P11" s="77" t="str">
        <f>+IF(O11&gt;=24,"Muy Alto (MA)",IF(O11&gt;=10,"Alto (A)",IF(O11&gt;=6,"Medio (M)",IF(O11&gt;=2,"Bajo (B)"))))</f>
        <v>Bajo (B)</v>
      </c>
      <c r="Q11" s="77">
        <v>100</v>
      </c>
      <c r="R11" s="77">
        <f>+O11*Q11</f>
        <v>200</v>
      </c>
      <c r="S11" s="79" t="str">
        <f>IF(R11&lt;=20,"IV",IF(R11&gt;=600,"I",IF(R11&gt;=150,"II",IF(R11&gt;=40,"III",IF(R11&gt;=20,"IV")*IF(R11&lt;=20,"IV")))))</f>
        <v>II</v>
      </c>
      <c r="T11" s="76" t="str">
        <f>+IF(S11="I","No Aceptable",IF(S11="II","No Aceptable o Aceptable con control especifico",IF(S11="III","Mejorable",IF(S11="IV","Aceptable"))))</f>
        <v>No Aceptable o Aceptable con control especifico</v>
      </c>
      <c r="U11" s="77">
        <v>2</v>
      </c>
      <c r="V11" s="77">
        <v>0</v>
      </c>
      <c r="W11" s="77">
        <v>0</v>
      </c>
      <c r="X11" s="77">
        <f t="shared" si="0"/>
        <v>2</v>
      </c>
      <c r="Y11" s="76" t="s">
        <v>51</v>
      </c>
      <c r="Z11" s="76" t="s">
        <v>657</v>
      </c>
      <c r="AA11" s="76" t="s">
        <v>53</v>
      </c>
      <c r="AB11" s="76" t="s">
        <v>53</v>
      </c>
      <c r="AC11" s="76" t="s">
        <v>54</v>
      </c>
      <c r="AD11" s="76" t="s">
        <v>55</v>
      </c>
      <c r="AE11" s="76" t="s">
        <v>53</v>
      </c>
    </row>
    <row r="12" spans="1:31" s="78" customFormat="1" ht="111" customHeight="1">
      <c r="A12" s="76" t="s">
        <v>39</v>
      </c>
      <c r="B12" s="76" t="s">
        <v>579</v>
      </c>
      <c r="C12" s="76" t="s">
        <v>56</v>
      </c>
      <c r="D12" s="76" t="s">
        <v>57</v>
      </c>
      <c r="E12" s="77" t="s">
        <v>40</v>
      </c>
      <c r="F12" s="76" t="s">
        <v>58</v>
      </c>
      <c r="G12" s="76" t="s">
        <v>59</v>
      </c>
      <c r="H12" s="76" t="s">
        <v>60</v>
      </c>
      <c r="I12" s="76" t="s">
        <v>61</v>
      </c>
      <c r="J12" s="76" t="s">
        <v>43</v>
      </c>
      <c r="K12" s="76" t="s">
        <v>580</v>
      </c>
      <c r="L12" s="76" t="s">
        <v>43</v>
      </c>
      <c r="M12" s="77">
        <v>2</v>
      </c>
      <c r="N12" s="77">
        <v>3</v>
      </c>
      <c r="O12" s="77">
        <f t="shared" ref="O12:O23" si="1">+M12*N12</f>
        <v>6</v>
      </c>
      <c r="P12" s="77" t="str">
        <f t="shared" ref="P12:P23" si="2">+IF(O12&gt;=24,"Muy Alto (MA)",IF(O12&gt;=10,"Alto (A)",IF(O12&gt;=6,"Medio (M)",IF(O12&gt;=2,"Bajo (B)"))))</f>
        <v>Medio (M)</v>
      </c>
      <c r="Q12" s="77">
        <v>25</v>
      </c>
      <c r="R12" s="77">
        <f t="shared" ref="R12:R23" si="3">+O12*Q12</f>
        <v>150</v>
      </c>
      <c r="S12" s="79" t="str">
        <f t="shared" ref="S12:S23" si="4">IF(R12&lt;=20,"IV",IF(R12&gt;=600,"I",IF(R12&gt;=150,"II",IF(R12&gt;=40,"III",IF(R12&gt;=20,"IV")*IF(R12&lt;=20,"IV")))))</f>
        <v>II</v>
      </c>
      <c r="T12" s="76" t="str">
        <f t="shared" ref="T12:T23" si="5">+IF(S12="I","No Aceptable",IF(S12="II","No Aceptable o Aceptable con control especifico",IF(S12="III","Mejorable",IF(S12="IV","Aceptable"))))</f>
        <v>No Aceptable o Aceptable con control especifico</v>
      </c>
      <c r="U12" s="77">
        <v>4</v>
      </c>
      <c r="V12" s="77">
        <v>2</v>
      </c>
      <c r="W12" s="77">
        <v>0</v>
      </c>
      <c r="X12" s="77">
        <f t="shared" si="0"/>
        <v>6</v>
      </c>
      <c r="Y12" s="76" t="s">
        <v>44</v>
      </c>
      <c r="Z12" s="76" t="s">
        <v>62</v>
      </c>
      <c r="AA12" s="76" t="s">
        <v>46</v>
      </c>
      <c r="AB12" s="76" t="s">
        <v>46</v>
      </c>
      <c r="AC12" s="76" t="s">
        <v>46</v>
      </c>
      <c r="AD12" s="76" t="s">
        <v>63</v>
      </c>
      <c r="AE12" s="76" t="s">
        <v>46</v>
      </c>
    </row>
    <row r="13" spans="1:31" s="78" customFormat="1" ht="111" customHeight="1">
      <c r="A13" s="76" t="s">
        <v>39</v>
      </c>
      <c r="B13" s="76" t="s">
        <v>579</v>
      </c>
      <c r="C13" s="76" t="s">
        <v>56</v>
      </c>
      <c r="D13" s="76" t="s">
        <v>57</v>
      </c>
      <c r="E13" s="77" t="s">
        <v>40</v>
      </c>
      <c r="F13" s="76" t="s">
        <v>64</v>
      </c>
      <c r="G13" s="76" t="s">
        <v>65</v>
      </c>
      <c r="H13" s="76" t="s">
        <v>66</v>
      </c>
      <c r="I13" s="76" t="s">
        <v>658</v>
      </c>
      <c r="J13" s="76" t="s">
        <v>43</v>
      </c>
      <c r="K13" s="76" t="s">
        <v>43</v>
      </c>
      <c r="L13" s="76" t="s">
        <v>659</v>
      </c>
      <c r="M13" s="77">
        <v>2</v>
      </c>
      <c r="N13" s="77">
        <v>3</v>
      </c>
      <c r="O13" s="77">
        <f t="shared" si="1"/>
        <v>6</v>
      </c>
      <c r="P13" s="77" t="str">
        <f t="shared" si="2"/>
        <v>Medio (M)</v>
      </c>
      <c r="Q13" s="77">
        <v>10</v>
      </c>
      <c r="R13" s="77">
        <f t="shared" si="3"/>
        <v>60</v>
      </c>
      <c r="S13" s="79" t="str">
        <f t="shared" si="4"/>
        <v>III</v>
      </c>
      <c r="T13" s="76" t="str">
        <f t="shared" si="5"/>
        <v>Mejorable</v>
      </c>
      <c r="U13" s="77">
        <v>1</v>
      </c>
      <c r="V13" s="77">
        <v>1</v>
      </c>
      <c r="W13" s="77">
        <v>0</v>
      </c>
      <c r="X13" s="77">
        <f t="shared" si="0"/>
        <v>2</v>
      </c>
      <c r="Y13" s="76" t="s">
        <v>660</v>
      </c>
      <c r="Z13" s="76" t="s">
        <v>661</v>
      </c>
      <c r="AA13" s="76" t="s">
        <v>53</v>
      </c>
      <c r="AB13" s="76" t="s">
        <v>53</v>
      </c>
      <c r="AC13" s="76" t="s">
        <v>662</v>
      </c>
      <c r="AD13" s="76" t="s">
        <v>69</v>
      </c>
      <c r="AE13" s="90" t="s">
        <v>663</v>
      </c>
    </row>
    <row r="14" spans="1:31" s="78" customFormat="1" ht="111" customHeight="1">
      <c r="A14" s="76" t="s">
        <v>39</v>
      </c>
      <c r="B14" s="76" t="s">
        <v>593</v>
      </c>
      <c r="C14" s="76" t="s">
        <v>120</v>
      </c>
      <c r="D14" s="76" t="s">
        <v>121</v>
      </c>
      <c r="E14" s="77" t="s">
        <v>96</v>
      </c>
      <c r="F14" s="80" t="s">
        <v>122</v>
      </c>
      <c r="G14" s="80" t="s">
        <v>59</v>
      </c>
      <c r="H14" s="80" t="s">
        <v>100</v>
      </c>
      <c r="I14" s="80" t="s">
        <v>61</v>
      </c>
      <c r="J14" s="80" t="s">
        <v>43</v>
      </c>
      <c r="K14" s="80" t="s">
        <v>649</v>
      </c>
      <c r="L14" s="80" t="s">
        <v>577</v>
      </c>
      <c r="M14" s="81">
        <v>2</v>
      </c>
      <c r="N14" s="81">
        <v>3</v>
      </c>
      <c r="O14" s="81">
        <f>+M14*N14</f>
        <v>6</v>
      </c>
      <c r="P14" s="81" t="str">
        <f>+IF(O14&gt;=24,"Muy Alto (MA)",IF(O14&gt;=10,"Alto (A)",IF(O14&gt;=6,"Medio (M)",IF(O14&gt;=2,"Bajo (B)"))))</f>
        <v>Medio (M)</v>
      </c>
      <c r="Q14" s="81">
        <v>25</v>
      </c>
      <c r="R14" s="81">
        <f>+O14*Q14</f>
        <v>150</v>
      </c>
      <c r="S14" s="79" t="str">
        <f>IF(R14&lt;=20,"IV",IF(R14&gt;=600,"I",IF(R14&gt;=150,"II",IF(R14&gt;=40,"III",IF(R14&gt;=20,"IV")*IF(R14&lt;=20,"IV")))))</f>
        <v>II</v>
      </c>
      <c r="T14" s="80" t="str">
        <f>+IF(S14="I","No Aceptable",IF(S14="II","No Aceptable o Aceptable con control especifico",IF(S14="III","Mejorable",IF(S14="IV","Aceptable"))))</f>
        <v>No Aceptable o Aceptable con control especifico</v>
      </c>
      <c r="U14" s="81">
        <v>4</v>
      </c>
      <c r="V14" s="81">
        <v>0</v>
      </c>
      <c r="W14" s="81">
        <v>0</v>
      </c>
      <c r="X14" s="81">
        <f t="shared" si="0"/>
        <v>4</v>
      </c>
      <c r="Y14" s="80" t="s">
        <v>44</v>
      </c>
      <c r="Z14" s="80" t="s">
        <v>101</v>
      </c>
      <c r="AA14" s="76" t="s">
        <v>53</v>
      </c>
      <c r="AB14" s="76" t="s">
        <v>102</v>
      </c>
      <c r="AC14" s="80" t="s">
        <v>123</v>
      </c>
      <c r="AD14" s="80" t="s">
        <v>124</v>
      </c>
      <c r="AE14" s="76" t="s">
        <v>46</v>
      </c>
    </row>
    <row r="15" spans="1:31" s="78" customFormat="1" ht="111" customHeight="1">
      <c r="A15" s="76" t="s">
        <v>39</v>
      </c>
      <c r="B15" s="76" t="s">
        <v>593</v>
      </c>
      <c r="C15" s="76" t="s">
        <v>125</v>
      </c>
      <c r="D15" s="76" t="s">
        <v>126</v>
      </c>
      <c r="E15" s="77" t="s">
        <v>96</v>
      </c>
      <c r="F15" s="80" t="s">
        <v>127</v>
      </c>
      <c r="G15" s="76" t="s">
        <v>48</v>
      </c>
      <c r="H15" s="80" t="s">
        <v>128</v>
      </c>
      <c r="I15" s="80" t="s">
        <v>50</v>
      </c>
      <c r="J15" s="80" t="s">
        <v>43</v>
      </c>
      <c r="K15" s="80" t="s">
        <v>43</v>
      </c>
      <c r="L15" s="80" t="s">
        <v>43</v>
      </c>
      <c r="M15" s="81">
        <v>6</v>
      </c>
      <c r="N15" s="81">
        <v>3</v>
      </c>
      <c r="O15" s="81">
        <f>+M15*N15</f>
        <v>18</v>
      </c>
      <c r="P15" s="81" t="str">
        <f>+IF(O15&gt;=24,"Muy Alto (MA)",IF(O15&gt;=10,"Alto (A)",IF(O15&gt;=6,"Medio (M)",IF(O15&gt;=2,"Bajo (B)"))))</f>
        <v>Alto (A)</v>
      </c>
      <c r="Q15" s="81">
        <v>25</v>
      </c>
      <c r="R15" s="81">
        <f>+O15*Q15</f>
        <v>450</v>
      </c>
      <c r="S15" s="79" t="str">
        <f>IF(R15&lt;=20,"IV",IF(R15&gt;=600,"I",IF(R15&gt;=150,"II",IF(R15&gt;=40,"III",IF(R15&gt;=20,"IV")*IF(R15&lt;=20,"IV")))))</f>
        <v>II</v>
      </c>
      <c r="T15" s="80" t="str">
        <f>+IF(S15="I","No Aceptable",IF(S15="II","No Aceptable o Aceptable con control especifico",IF(S15="III","Mejorable",IF(S15="IV","Aceptable"))))</f>
        <v>No Aceptable o Aceptable con control especifico</v>
      </c>
      <c r="U15" s="81">
        <v>4</v>
      </c>
      <c r="V15" s="81">
        <v>0</v>
      </c>
      <c r="W15" s="81">
        <v>0</v>
      </c>
      <c r="X15" s="81">
        <f t="shared" si="0"/>
        <v>4</v>
      </c>
      <c r="Y15" s="80" t="s">
        <v>51</v>
      </c>
      <c r="Z15" s="80" t="s">
        <v>52</v>
      </c>
      <c r="AA15" s="80" t="s">
        <v>53</v>
      </c>
      <c r="AB15" s="80" t="s">
        <v>53</v>
      </c>
      <c r="AC15" s="80" t="s">
        <v>54</v>
      </c>
      <c r="AD15" s="80" t="s">
        <v>129</v>
      </c>
      <c r="AE15" s="76" t="s">
        <v>53</v>
      </c>
    </row>
    <row r="16" spans="1:31" s="78" customFormat="1" ht="111" customHeight="1">
      <c r="A16" s="76" t="s">
        <v>39</v>
      </c>
      <c r="B16" s="76" t="s">
        <v>593</v>
      </c>
      <c r="C16" s="76" t="s">
        <v>125</v>
      </c>
      <c r="D16" s="76" t="s">
        <v>130</v>
      </c>
      <c r="E16" s="77" t="s">
        <v>40</v>
      </c>
      <c r="F16" s="76" t="s">
        <v>131</v>
      </c>
      <c r="G16" s="76" t="s">
        <v>48</v>
      </c>
      <c r="H16" s="76" t="s">
        <v>49</v>
      </c>
      <c r="I16" s="76" t="s">
        <v>681</v>
      </c>
      <c r="J16" s="76" t="s">
        <v>43</v>
      </c>
      <c r="K16" s="76" t="s">
        <v>679</v>
      </c>
      <c r="L16" s="76" t="s">
        <v>43</v>
      </c>
      <c r="M16" s="77">
        <v>6</v>
      </c>
      <c r="N16" s="77">
        <v>2</v>
      </c>
      <c r="O16" s="77">
        <f>+M16*N16</f>
        <v>12</v>
      </c>
      <c r="P16" s="77" t="str">
        <f>+IF(O16&gt;=24,"Muy Alto (MA)",IF(O16&gt;=10,"Alto (A)",IF(O16&gt;=6,"Medio (M)",IF(O16&gt;=2,"Bajo (B)"))))</f>
        <v>Alto (A)</v>
      </c>
      <c r="Q16" s="77">
        <v>100</v>
      </c>
      <c r="R16" s="77">
        <f>+O16*Q16</f>
        <v>1200</v>
      </c>
      <c r="S16" s="79" t="str">
        <f>IF(R16&lt;=20,"IV",IF(R16&gt;=600,"I",IF(R16&gt;=150,"II",IF(R16&gt;=40,"III",IF(R16&gt;=20,"IV")*IF(R16&lt;=20,"IV")))))</f>
        <v>I</v>
      </c>
      <c r="T16" s="76" t="str">
        <f>+IF(S16="I","No Aceptable",IF(S16="II","No Aceptable o Aceptable con control especifico",IF(S16="III","Mejorable",IF(S16="IV","Aceptable"))))</f>
        <v>No Aceptable</v>
      </c>
      <c r="U16" s="77">
        <v>4</v>
      </c>
      <c r="V16" s="77">
        <v>0</v>
      </c>
      <c r="W16" s="77">
        <v>0</v>
      </c>
      <c r="X16" s="77">
        <f t="shared" si="0"/>
        <v>4</v>
      </c>
      <c r="Y16" s="76" t="s">
        <v>682</v>
      </c>
      <c r="Z16" s="76" t="s">
        <v>680</v>
      </c>
      <c r="AA16" s="76" t="s">
        <v>53</v>
      </c>
      <c r="AB16" s="76" t="s">
        <v>53</v>
      </c>
      <c r="AC16" s="76" t="s">
        <v>54</v>
      </c>
      <c r="AD16" s="76" t="s">
        <v>132</v>
      </c>
      <c r="AE16" s="76" t="s">
        <v>53</v>
      </c>
    </row>
    <row r="17" spans="1:31" s="78" customFormat="1" ht="111" customHeight="1">
      <c r="A17" s="76" t="s">
        <v>39</v>
      </c>
      <c r="B17" s="76" t="s">
        <v>593</v>
      </c>
      <c r="C17" s="76" t="s">
        <v>178</v>
      </c>
      <c r="D17" s="76" t="s">
        <v>683</v>
      </c>
      <c r="E17" s="77" t="s">
        <v>40</v>
      </c>
      <c r="F17" s="76" t="s">
        <v>684</v>
      </c>
      <c r="G17" s="76" t="s">
        <v>59</v>
      </c>
      <c r="H17" s="76" t="s">
        <v>685</v>
      </c>
      <c r="I17" s="76" t="s">
        <v>686</v>
      </c>
      <c r="J17" s="76" t="s">
        <v>43</v>
      </c>
      <c r="K17" s="76" t="s">
        <v>688</v>
      </c>
      <c r="L17" s="76" t="s">
        <v>687</v>
      </c>
      <c r="M17" s="77">
        <v>6</v>
      </c>
      <c r="N17" s="77">
        <v>2</v>
      </c>
      <c r="O17" s="77">
        <f>+M17*N17</f>
        <v>12</v>
      </c>
      <c r="P17" s="77" t="str">
        <f>+IF(O17&gt;=24,"Muy Alto (MA)",IF(O17&gt;=10,"Alto (A)",IF(O17&gt;=6,"Medio (M)",IF(O17&gt;=2,"Bajo (B)"))))</f>
        <v>Alto (A)</v>
      </c>
      <c r="Q17" s="77">
        <v>25</v>
      </c>
      <c r="R17" s="77">
        <f>+O17*Q17</f>
        <v>300</v>
      </c>
      <c r="S17" s="79" t="str">
        <f>IF(R17&lt;=20,"IV",IF(R17&gt;=600,"I",IF(R17&gt;=150,"II",IF(R17&gt;=40,"III",IF(R17&gt;=20,"IV")*IF(R17&lt;=20,"IV")))))</f>
        <v>II</v>
      </c>
      <c r="T17" s="76" t="str">
        <f>+IF(S17="I","No Aceptable",IF(S17="II","No Aceptable o Aceptable con control especifico",IF(S17="III","Mejorable",IF(S17="IV","Aceptable"))))</f>
        <v>No Aceptable o Aceptable con control especifico</v>
      </c>
      <c r="U17" s="77">
        <v>4</v>
      </c>
      <c r="V17" s="77">
        <v>0</v>
      </c>
      <c r="W17" s="77">
        <v>0</v>
      </c>
      <c r="X17" s="77">
        <f t="shared" si="0"/>
        <v>4</v>
      </c>
      <c r="Y17" s="76" t="s">
        <v>690</v>
      </c>
      <c r="Z17" s="76" t="s">
        <v>689</v>
      </c>
      <c r="AA17" s="76" t="s">
        <v>53</v>
      </c>
      <c r="AB17" s="76" t="s">
        <v>691</v>
      </c>
      <c r="AC17" s="80" t="s">
        <v>692</v>
      </c>
      <c r="AD17" s="76" t="s">
        <v>693</v>
      </c>
      <c r="AE17" s="76" t="s">
        <v>46</v>
      </c>
    </row>
    <row r="18" spans="1:31" s="78" customFormat="1" ht="111" customHeight="1">
      <c r="A18" s="76" t="s">
        <v>39</v>
      </c>
      <c r="B18" s="76" t="s">
        <v>581</v>
      </c>
      <c r="C18" s="76" t="s">
        <v>56</v>
      </c>
      <c r="D18" s="76" t="s">
        <v>583</v>
      </c>
      <c r="E18" s="77" t="s">
        <v>40</v>
      </c>
      <c r="F18" s="76" t="s">
        <v>70</v>
      </c>
      <c r="G18" s="76" t="s">
        <v>59</v>
      </c>
      <c r="H18" s="76" t="s">
        <v>60</v>
      </c>
      <c r="I18" s="76" t="s">
        <v>61</v>
      </c>
      <c r="J18" s="76" t="s">
        <v>43</v>
      </c>
      <c r="K18" s="80" t="s">
        <v>649</v>
      </c>
      <c r="L18" s="80" t="s">
        <v>577</v>
      </c>
      <c r="M18" s="77">
        <v>6</v>
      </c>
      <c r="N18" s="77">
        <v>3</v>
      </c>
      <c r="O18" s="77">
        <f t="shared" si="1"/>
        <v>18</v>
      </c>
      <c r="P18" s="77" t="str">
        <f t="shared" si="2"/>
        <v>Alto (A)</v>
      </c>
      <c r="Q18" s="77">
        <v>25</v>
      </c>
      <c r="R18" s="77">
        <f t="shared" si="3"/>
        <v>450</v>
      </c>
      <c r="S18" s="79" t="str">
        <f t="shared" si="4"/>
        <v>II</v>
      </c>
      <c r="T18" s="76" t="str">
        <f t="shared" si="5"/>
        <v>No Aceptable o Aceptable con control especifico</v>
      </c>
      <c r="U18" s="77">
        <v>11</v>
      </c>
      <c r="V18" s="77">
        <v>1</v>
      </c>
      <c r="W18" s="77">
        <v>0</v>
      </c>
      <c r="X18" s="77">
        <f t="shared" ref="X18:X24" si="6">SUM(U18:W18)</f>
        <v>12</v>
      </c>
      <c r="Y18" s="76" t="s">
        <v>44</v>
      </c>
      <c r="Z18" s="76" t="s">
        <v>71</v>
      </c>
      <c r="AA18" s="76" t="s">
        <v>46</v>
      </c>
      <c r="AB18" s="76" t="s">
        <v>46</v>
      </c>
      <c r="AC18" s="76"/>
      <c r="AD18" s="76" t="s">
        <v>72</v>
      </c>
      <c r="AE18" s="76" t="s">
        <v>46</v>
      </c>
    </row>
    <row r="19" spans="1:31" s="104" customFormat="1" ht="111" customHeight="1">
      <c r="A19" s="80" t="s">
        <v>39</v>
      </c>
      <c r="B19" s="80" t="s">
        <v>581</v>
      </c>
      <c r="C19" s="80" t="s">
        <v>664</v>
      </c>
      <c r="D19" s="80" t="s">
        <v>665</v>
      </c>
      <c r="E19" s="81" t="s">
        <v>40</v>
      </c>
      <c r="F19" s="80" t="s">
        <v>667</v>
      </c>
      <c r="G19" s="80" t="s">
        <v>666</v>
      </c>
      <c r="H19" s="80" t="s">
        <v>668</v>
      </c>
      <c r="I19" s="80" t="s">
        <v>669</v>
      </c>
      <c r="J19" s="80" t="s">
        <v>670</v>
      </c>
      <c r="K19" s="80" t="s">
        <v>43</v>
      </c>
      <c r="L19" s="80" t="s">
        <v>43</v>
      </c>
      <c r="M19" s="81">
        <v>2</v>
      </c>
      <c r="N19" s="81">
        <v>2</v>
      </c>
      <c r="O19" s="81">
        <f t="shared" si="1"/>
        <v>4</v>
      </c>
      <c r="P19" s="81" t="str">
        <f t="shared" si="2"/>
        <v>Bajo (B)</v>
      </c>
      <c r="Q19" s="81">
        <v>25</v>
      </c>
      <c r="R19" s="81">
        <f t="shared" si="3"/>
        <v>100</v>
      </c>
      <c r="S19" s="102" t="str">
        <f t="shared" si="4"/>
        <v>III</v>
      </c>
      <c r="T19" s="80" t="str">
        <f t="shared" si="5"/>
        <v>Mejorable</v>
      </c>
      <c r="U19" s="81">
        <v>11</v>
      </c>
      <c r="V19" s="81">
        <v>1</v>
      </c>
      <c r="W19" s="81">
        <v>0</v>
      </c>
      <c r="X19" s="81">
        <f t="shared" si="6"/>
        <v>12</v>
      </c>
      <c r="Y19" s="80" t="s">
        <v>671</v>
      </c>
      <c r="Z19" s="80" t="s">
        <v>672</v>
      </c>
      <c r="AA19" s="80" t="s">
        <v>53</v>
      </c>
      <c r="AB19" s="80" t="s">
        <v>53</v>
      </c>
      <c r="AC19" s="80" t="s">
        <v>73</v>
      </c>
      <c r="AD19" s="80" t="s">
        <v>673</v>
      </c>
      <c r="AE19" s="103" t="s">
        <v>674</v>
      </c>
    </row>
    <row r="20" spans="1:31" s="78" customFormat="1" ht="111" customHeight="1">
      <c r="A20" s="76" t="s">
        <v>39</v>
      </c>
      <c r="B20" s="76" t="s">
        <v>581</v>
      </c>
      <c r="C20" s="76" t="s">
        <v>56</v>
      </c>
      <c r="D20" s="76" t="s">
        <v>57</v>
      </c>
      <c r="E20" s="77" t="s">
        <v>40</v>
      </c>
      <c r="F20" s="76" t="s">
        <v>74</v>
      </c>
      <c r="G20" s="76" t="s">
        <v>65</v>
      </c>
      <c r="H20" s="76" t="s">
        <v>66</v>
      </c>
      <c r="I20" s="76" t="s">
        <v>67</v>
      </c>
      <c r="J20" s="76" t="s">
        <v>43</v>
      </c>
      <c r="K20" s="76" t="s">
        <v>43</v>
      </c>
      <c r="L20" s="76" t="s">
        <v>43</v>
      </c>
      <c r="M20" s="77">
        <v>2</v>
      </c>
      <c r="N20" s="77">
        <v>3</v>
      </c>
      <c r="O20" s="77">
        <f t="shared" si="1"/>
        <v>6</v>
      </c>
      <c r="P20" s="77" t="str">
        <f t="shared" si="2"/>
        <v>Medio (M)</v>
      </c>
      <c r="Q20" s="77">
        <v>10</v>
      </c>
      <c r="R20" s="77">
        <f t="shared" si="3"/>
        <v>60</v>
      </c>
      <c r="S20" s="79" t="str">
        <f t="shared" si="4"/>
        <v>III</v>
      </c>
      <c r="T20" s="76" t="str">
        <f t="shared" si="5"/>
        <v>Mejorable</v>
      </c>
      <c r="U20" s="77">
        <v>11</v>
      </c>
      <c r="V20" s="77">
        <v>1</v>
      </c>
      <c r="W20" s="77">
        <v>0</v>
      </c>
      <c r="X20" s="77">
        <f t="shared" si="6"/>
        <v>12</v>
      </c>
      <c r="Y20" s="76" t="s">
        <v>75</v>
      </c>
      <c r="Z20" s="76" t="s">
        <v>76</v>
      </c>
      <c r="AA20" s="76" t="s">
        <v>46</v>
      </c>
      <c r="AB20" s="76" t="s">
        <v>53</v>
      </c>
      <c r="AC20" s="76" t="s">
        <v>46</v>
      </c>
      <c r="AD20" s="76" t="s">
        <v>77</v>
      </c>
      <c r="AE20" s="90" t="s">
        <v>53</v>
      </c>
    </row>
    <row r="21" spans="1:31" s="78" customFormat="1" ht="111" customHeight="1">
      <c r="A21" s="76" t="s">
        <v>39</v>
      </c>
      <c r="B21" s="76" t="s">
        <v>78</v>
      </c>
      <c r="C21" s="76" t="s">
        <v>56</v>
      </c>
      <c r="D21" s="76" t="s">
        <v>57</v>
      </c>
      <c r="E21" s="77" t="s">
        <v>40</v>
      </c>
      <c r="F21" s="76" t="s">
        <v>584</v>
      </c>
      <c r="G21" s="76" t="s">
        <v>59</v>
      </c>
      <c r="H21" s="76" t="s">
        <v>79</v>
      </c>
      <c r="I21" s="76" t="s">
        <v>80</v>
      </c>
      <c r="J21" s="76" t="s">
        <v>43</v>
      </c>
      <c r="K21" s="80" t="s">
        <v>649</v>
      </c>
      <c r="L21" s="80" t="s">
        <v>577</v>
      </c>
      <c r="M21" s="77">
        <v>6</v>
      </c>
      <c r="N21" s="77">
        <v>3</v>
      </c>
      <c r="O21" s="77">
        <f t="shared" si="1"/>
        <v>18</v>
      </c>
      <c r="P21" s="77" t="str">
        <f t="shared" si="2"/>
        <v>Alto (A)</v>
      </c>
      <c r="Q21" s="77">
        <v>25</v>
      </c>
      <c r="R21" s="77">
        <f t="shared" si="3"/>
        <v>450</v>
      </c>
      <c r="S21" s="79" t="str">
        <f t="shared" si="4"/>
        <v>II</v>
      </c>
      <c r="T21" s="76" t="str">
        <f t="shared" si="5"/>
        <v>No Aceptable o Aceptable con control especifico</v>
      </c>
      <c r="U21" s="77">
        <v>6</v>
      </c>
      <c r="V21" s="77">
        <v>5</v>
      </c>
      <c r="W21" s="77">
        <v>0</v>
      </c>
      <c r="X21" s="77">
        <f t="shared" si="6"/>
        <v>11</v>
      </c>
      <c r="Y21" s="76" t="s">
        <v>44</v>
      </c>
      <c r="Z21" s="76" t="s">
        <v>71</v>
      </c>
      <c r="AA21" s="76" t="s">
        <v>46</v>
      </c>
      <c r="AB21" s="76" t="s">
        <v>46</v>
      </c>
      <c r="AC21" s="76" t="s">
        <v>585</v>
      </c>
      <c r="AD21" s="76" t="s">
        <v>586</v>
      </c>
      <c r="AE21" s="76" t="s">
        <v>46</v>
      </c>
    </row>
    <row r="22" spans="1:31" s="78" customFormat="1" ht="111" customHeight="1">
      <c r="A22" s="76" t="s">
        <v>39</v>
      </c>
      <c r="B22" s="76" t="s">
        <v>78</v>
      </c>
      <c r="C22" s="76" t="s">
        <v>56</v>
      </c>
      <c r="D22" s="76" t="s">
        <v>57</v>
      </c>
      <c r="E22" s="77" t="s">
        <v>47</v>
      </c>
      <c r="F22" s="76" t="s">
        <v>82</v>
      </c>
      <c r="G22" s="76" t="s">
        <v>83</v>
      </c>
      <c r="H22" s="76" t="s">
        <v>84</v>
      </c>
      <c r="I22" s="76" t="s">
        <v>85</v>
      </c>
      <c r="J22" s="76" t="s">
        <v>43</v>
      </c>
      <c r="K22" s="76" t="s">
        <v>43</v>
      </c>
      <c r="L22" s="76" t="s">
        <v>43</v>
      </c>
      <c r="M22" s="77">
        <v>6</v>
      </c>
      <c r="N22" s="77">
        <v>3</v>
      </c>
      <c r="O22" s="77">
        <f t="shared" si="1"/>
        <v>18</v>
      </c>
      <c r="P22" s="77" t="str">
        <f t="shared" si="2"/>
        <v>Alto (A)</v>
      </c>
      <c r="Q22" s="77">
        <v>25</v>
      </c>
      <c r="R22" s="77">
        <f t="shared" si="3"/>
        <v>450</v>
      </c>
      <c r="S22" s="79" t="str">
        <f t="shared" si="4"/>
        <v>II</v>
      </c>
      <c r="T22" s="76" t="str">
        <f t="shared" si="5"/>
        <v>No Aceptable o Aceptable con control especifico</v>
      </c>
      <c r="U22" s="77">
        <v>6</v>
      </c>
      <c r="V22" s="77">
        <v>5</v>
      </c>
      <c r="W22" s="77">
        <v>0</v>
      </c>
      <c r="X22" s="77">
        <f t="shared" si="6"/>
        <v>11</v>
      </c>
      <c r="Y22" s="76" t="s">
        <v>44</v>
      </c>
      <c r="Z22" s="76" t="s">
        <v>86</v>
      </c>
      <c r="AA22" s="76" t="s">
        <v>53</v>
      </c>
      <c r="AB22" s="76" t="s">
        <v>53</v>
      </c>
      <c r="AC22" s="76" t="s">
        <v>675</v>
      </c>
      <c r="AD22" s="76" t="s">
        <v>88</v>
      </c>
      <c r="AE22" s="76" t="s">
        <v>89</v>
      </c>
    </row>
    <row r="23" spans="1:31" s="78" customFormat="1" ht="111" customHeight="1">
      <c r="A23" s="76" t="s">
        <v>39</v>
      </c>
      <c r="B23" s="76" t="s">
        <v>78</v>
      </c>
      <c r="C23" s="76" t="s">
        <v>90</v>
      </c>
      <c r="D23" s="76" t="s">
        <v>91</v>
      </c>
      <c r="E23" s="77" t="s">
        <v>47</v>
      </c>
      <c r="F23" s="76" t="s">
        <v>92</v>
      </c>
      <c r="G23" s="76" t="s">
        <v>48</v>
      </c>
      <c r="H23" s="76" t="s">
        <v>49</v>
      </c>
      <c r="I23" s="76" t="s">
        <v>676</v>
      </c>
      <c r="J23" s="76" t="s">
        <v>43</v>
      </c>
      <c r="K23" s="76" t="s">
        <v>43</v>
      </c>
      <c r="L23" s="76" t="s">
        <v>677</v>
      </c>
      <c r="M23" s="77">
        <v>6</v>
      </c>
      <c r="N23" s="77">
        <v>1</v>
      </c>
      <c r="O23" s="77">
        <f t="shared" si="1"/>
        <v>6</v>
      </c>
      <c r="P23" s="77" t="str">
        <f t="shared" si="2"/>
        <v>Medio (M)</v>
      </c>
      <c r="Q23" s="77">
        <v>100</v>
      </c>
      <c r="R23" s="77">
        <f t="shared" si="3"/>
        <v>600</v>
      </c>
      <c r="S23" s="79" t="str">
        <f t="shared" si="4"/>
        <v>I</v>
      </c>
      <c r="T23" s="76" t="str">
        <f t="shared" si="5"/>
        <v>No Aceptable</v>
      </c>
      <c r="U23" s="77">
        <v>6</v>
      </c>
      <c r="V23" s="77">
        <v>5</v>
      </c>
      <c r="W23" s="77">
        <v>0</v>
      </c>
      <c r="X23" s="77">
        <f t="shared" si="6"/>
        <v>11</v>
      </c>
      <c r="Y23" s="76" t="s">
        <v>51</v>
      </c>
      <c r="Z23" s="76" t="s">
        <v>678</v>
      </c>
      <c r="AA23" s="76" t="s">
        <v>53</v>
      </c>
      <c r="AB23" s="76" t="s">
        <v>53</v>
      </c>
      <c r="AC23" s="76" t="s">
        <v>54</v>
      </c>
      <c r="AD23" s="76" t="s">
        <v>93</v>
      </c>
      <c r="AE23" s="76" t="s">
        <v>53</v>
      </c>
    </row>
    <row r="24" spans="1:31" s="78" customFormat="1" ht="111" customHeight="1">
      <c r="A24" s="76" t="s">
        <v>39</v>
      </c>
      <c r="B24" s="76" t="s">
        <v>78</v>
      </c>
      <c r="C24" s="76" t="s">
        <v>94</v>
      </c>
      <c r="D24" s="76" t="s">
        <v>95</v>
      </c>
      <c r="E24" s="77" t="s">
        <v>96</v>
      </c>
      <c r="F24" s="76" t="s">
        <v>97</v>
      </c>
      <c r="G24" s="76" t="s">
        <v>42</v>
      </c>
      <c r="H24" s="76" t="s">
        <v>42</v>
      </c>
      <c r="I24" s="76" t="s">
        <v>98</v>
      </c>
      <c r="J24" s="76" t="s">
        <v>43</v>
      </c>
      <c r="K24" s="76" t="s">
        <v>43</v>
      </c>
      <c r="L24" s="76" t="s">
        <v>43</v>
      </c>
      <c r="M24" s="77">
        <v>6</v>
      </c>
      <c r="N24" s="77">
        <v>3</v>
      </c>
      <c r="O24" s="77">
        <f t="shared" ref="O24:O36" si="7">+M24*N24</f>
        <v>18</v>
      </c>
      <c r="P24" s="77" t="str">
        <f t="shared" ref="P24:P31" si="8">+IF(O24&gt;=24,"Muy Alto (MA)",IF(O24&gt;=10,"Alto (A)",IF(O24&gt;=6,"Medio (M)",IF(O24&gt;=2,"Bajo (B)"))))</f>
        <v>Alto (A)</v>
      </c>
      <c r="Q24" s="77">
        <v>25</v>
      </c>
      <c r="R24" s="77">
        <f t="shared" ref="R24:R36" si="9">+O24*Q24</f>
        <v>450</v>
      </c>
      <c r="S24" s="79" t="str">
        <f t="shared" ref="S24:S31" si="10">IF(R24&lt;=20,"IV",IF(R24&gt;=600,"I",IF(R24&gt;=150,"II",IF(R24&gt;=40,"III",IF(R24&gt;=20,"IV")*IF(R24&lt;=20,"IV")))))</f>
        <v>II</v>
      </c>
      <c r="T24" s="76" t="str">
        <f t="shared" ref="T24:T31" si="11">+IF(S24="I","No Aceptable",IF(S24="II","No Aceptable o Aceptable con control especifico",IF(S24="III","Mejorable",IF(S24="IV","Aceptable"))))</f>
        <v>No Aceptable o Aceptable con control especifico</v>
      </c>
      <c r="U24" s="77">
        <v>10</v>
      </c>
      <c r="V24" s="77">
        <v>5</v>
      </c>
      <c r="W24" s="77">
        <v>0</v>
      </c>
      <c r="X24" s="77">
        <f t="shared" si="6"/>
        <v>15</v>
      </c>
      <c r="Y24" s="76" t="s">
        <v>44</v>
      </c>
      <c r="Z24" s="76" t="s">
        <v>45</v>
      </c>
      <c r="AA24" s="76" t="s">
        <v>53</v>
      </c>
      <c r="AB24" s="76" t="s">
        <v>53</v>
      </c>
      <c r="AC24" s="76" t="s">
        <v>46</v>
      </c>
      <c r="AD24" s="76" t="s">
        <v>99</v>
      </c>
      <c r="AE24" s="76" t="s">
        <v>46</v>
      </c>
    </row>
    <row r="25" spans="1:31" s="104" customFormat="1" ht="111" customHeight="1">
      <c r="A25" s="80" t="s">
        <v>249</v>
      </c>
      <c r="B25" s="80" t="s">
        <v>587</v>
      </c>
      <c r="C25" s="80" t="s">
        <v>56</v>
      </c>
      <c r="D25" s="80" t="s">
        <v>57</v>
      </c>
      <c r="E25" s="81" t="s">
        <v>40</v>
      </c>
      <c r="F25" s="80" t="s">
        <v>58</v>
      </c>
      <c r="G25" s="80" t="s">
        <v>59</v>
      </c>
      <c r="H25" s="80" t="s">
        <v>60</v>
      </c>
      <c r="I25" s="80" t="s">
        <v>61</v>
      </c>
      <c r="J25" s="80" t="s">
        <v>43</v>
      </c>
      <c r="K25" s="80" t="s">
        <v>576</v>
      </c>
      <c r="L25" s="80" t="s">
        <v>577</v>
      </c>
      <c r="M25" s="81">
        <v>2</v>
      </c>
      <c r="N25" s="81">
        <v>3</v>
      </c>
      <c r="O25" s="81">
        <f>+M25*N25</f>
        <v>6</v>
      </c>
      <c r="P25" s="81" t="str">
        <f>+IF(O25&gt;=24,"Muy Alto (MA)",IF(O25&gt;=10,"Alto (A)",IF(O25&gt;=6,"Medio (M)",IF(O25&gt;=2,"Bajo (B)"))))</f>
        <v>Medio (M)</v>
      </c>
      <c r="Q25" s="81">
        <v>10</v>
      </c>
      <c r="R25" s="81">
        <f>+O25*Q25</f>
        <v>60</v>
      </c>
      <c r="S25" s="102" t="str">
        <f>IF(R25&lt;=20,"IV",IF(R25&gt;=600,"I",IF(R25&gt;=150,"II",IF(R25&gt;=40,"III",IF(R25&gt;=20,"IV")*IF(R25&lt;=20,"IV")))))</f>
        <v>III</v>
      </c>
      <c r="T25" s="80" t="str">
        <f>+IF(S25="I","No Aceptable",IF(S25="II","No Aceptable o Aceptable con control especifico",IF(S25="III","Mejorable",IF(S25="IV","Aceptable"))))</f>
        <v>Mejorable</v>
      </c>
      <c r="U25" s="81">
        <v>2</v>
      </c>
      <c r="V25" s="81">
        <v>2</v>
      </c>
      <c r="W25" s="81">
        <v>0</v>
      </c>
      <c r="X25" s="81">
        <f>SUM(U25:W25)</f>
        <v>4</v>
      </c>
      <c r="Y25" s="80" t="s">
        <v>565</v>
      </c>
      <c r="Z25" s="80" t="s">
        <v>566</v>
      </c>
      <c r="AA25" s="80" t="s">
        <v>46</v>
      </c>
      <c r="AB25" s="80" t="s">
        <v>46</v>
      </c>
      <c r="AC25" s="80" t="s">
        <v>567</v>
      </c>
      <c r="AD25" s="80" t="s">
        <v>578</v>
      </c>
      <c r="AE25" s="80" t="s">
        <v>46</v>
      </c>
    </row>
    <row r="26" spans="1:31" s="78" customFormat="1" ht="111" customHeight="1">
      <c r="A26" s="76" t="s">
        <v>249</v>
      </c>
      <c r="B26" s="76" t="s">
        <v>587</v>
      </c>
      <c r="C26" s="76" t="s">
        <v>588</v>
      </c>
      <c r="D26" s="76" t="s">
        <v>589</v>
      </c>
      <c r="E26" s="77" t="s">
        <v>40</v>
      </c>
      <c r="F26" s="76" t="s">
        <v>573</v>
      </c>
      <c r="G26" s="76" t="s">
        <v>42</v>
      </c>
      <c r="H26" s="76" t="s">
        <v>42</v>
      </c>
      <c r="I26" s="76" t="s">
        <v>590</v>
      </c>
      <c r="J26" s="76" t="s">
        <v>43</v>
      </c>
      <c r="K26" s="76" t="s">
        <v>43</v>
      </c>
      <c r="L26" s="76" t="s">
        <v>43</v>
      </c>
      <c r="M26" s="77">
        <v>6</v>
      </c>
      <c r="N26" s="77">
        <v>3</v>
      </c>
      <c r="O26" s="77">
        <f>+M26*N26</f>
        <v>18</v>
      </c>
      <c r="P26" s="77" t="str">
        <f>+IF(O26&gt;=24,"Muy Alto (MA)",IF(O26&gt;=10,"Alto (A)",IF(O26&gt;=6,"Medio (M)",IF(O26&gt;=2,"Bajo (B)"))))</f>
        <v>Alto (A)</v>
      </c>
      <c r="Q26" s="77">
        <v>25</v>
      </c>
      <c r="R26" s="77">
        <f>+O26*Q26</f>
        <v>450</v>
      </c>
      <c r="S26" s="79" t="str">
        <f>IF(R26&lt;=20,"IV",IF(R26&gt;=600,"I",IF(R26&gt;=150,"II",IF(R26&gt;=40,"III",IF(R26&gt;=20,"IV")*IF(R26&lt;=20,"IV")))))</f>
        <v>II</v>
      </c>
      <c r="T26" s="76" t="str">
        <f>+IF(S26="I","No Aceptable",IF(S26="II","No Aceptable o Aceptable con control especifico",IF(S26="III","Mejorable",IF(S26="IV","Aceptable"))))</f>
        <v>No Aceptable o Aceptable con control especifico</v>
      </c>
      <c r="U26" s="77">
        <v>3</v>
      </c>
      <c r="V26" s="77">
        <v>2</v>
      </c>
      <c r="W26" s="77">
        <v>0</v>
      </c>
      <c r="X26" s="77">
        <f>SUM(U26:W26)</f>
        <v>5</v>
      </c>
      <c r="Y26" s="76" t="s">
        <v>44</v>
      </c>
      <c r="Z26" s="76" t="s">
        <v>574</v>
      </c>
      <c r="AA26" s="76" t="s">
        <v>46</v>
      </c>
      <c r="AB26" s="76" t="s">
        <v>46</v>
      </c>
      <c r="AC26" s="76" t="s">
        <v>46</v>
      </c>
      <c r="AD26" s="76" t="s">
        <v>575</v>
      </c>
      <c r="AE26" s="97" t="s">
        <v>46</v>
      </c>
    </row>
    <row r="27" spans="1:31" s="78" customFormat="1" ht="111" customHeight="1">
      <c r="A27" s="76" t="s">
        <v>39</v>
      </c>
      <c r="B27" s="76" t="s">
        <v>591</v>
      </c>
      <c r="C27" s="76" t="s">
        <v>56</v>
      </c>
      <c r="D27" s="76" t="s">
        <v>57</v>
      </c>
      <c r="E27" s="77" t="s">
        <v>40</v>
      </c>
      <c r="F27" s="76" t="s">
        <v>104</v>
      </c>
      <c r="G27" s="76" t="s">
        <v>59</v>
      </c>
      <c r="H27" s="76" t="s">
        <v>100</v>
      </c>
      <c r="I27" s="76" t="s">
        <v>61</v>
      </c>
      <c r="J27" s="76" t="s">
        <v>43</v>
      </c>
      <c r="K27" s="76" t="s">
        <v>43</v>
      </c>
      <c r="L27" s="76" t="s">
        <v>43</v>
      </c>
      <c r="M27" s="77">
        <v>6</v>
      </c>
      <c r="N27" s="77">
        <v>2</v>
      </c>
      <c r="O27" s="77">
        <f t="shared" si="7"/>
        <v>12</v>
      </c>
      <c r="P27" s="77" t="str">
        <f t="shared" si="8"/>
        <v>Alto (A)</v>
      </c>
      <c r="Q27" s="77">
        <v>25</v>
      </c>
      <c r="R27" s="77">
        <f t="shared" si="9"/>
        <v>300</v>
      </c>
      <c r="S27" s="79" t="str">
        <f t="shared" si="10"/>
        <v>II</v>
      </c>
      <c r="T27" s="76" t="str">
        <f t="shared" si="11"/>
        <v>No Aceptable o Aceptable con control especifico</v>
      </c>
      <c r="U27" s="77">
        <v>1</v>
      </c>
      <c r="V27" s="77">
        <v>2</v>
      </c>
      <c r="W27" s="77">
        <v>0</v>
      </c>
      <c r="X27" s="77">
        <f t="shared" ref="X27:X36" si="12">SUM(U27:W27)</f>
        <v>3</v>
      </c>
      <c r="Y27" s="76" t="s">
        <v>44</v>
      </c>
      <c r="Z27" s="76" t="s">
        <v>101</v>
      </c>
      <c r="AA27" s="76" t="s">
        <v>53</v>
      </c>
      <c r="AB27" s="76" t="s">
        <v>102</v>
      </c>
      <c r="AC27" s="76" t="s">
        <v>105</v>
      </c>
      <c r="AD27" s="76" t="s">
        <v>103</v>
      </c>
      <c r="AE27" s="76" t="s">
        <v>46</v>
      </c>
    </row>
    <row r="28" spans="1:31" s="78" customFormat="1" ht="111" customHeight="1">
      <c r="A28" s="76" t="s">
        <v>39</v>
      </c>
      <c r="B28" s="76" t="s">
        <v>591</v>
      </c>
      <c r="C28" s="76" t="s">
        <v>106</v>
      </c>
      <c r="D28" s="76" t="s">
        <v>107</v>
      </c>
      <c r="E28" s="77" t="s">
        <v>108</v>
      </c>
      <c r="F28" s="76" t="s">
        <v>92</v>
      </c>
      <c r="G28" s="76" t="s">
        <v>48</v>
      </c>
      <c r="H28" s="76" t="s">
        <v>49</v>
      </c>
      <c r="I28" s="76" t="s">
        <v>50</v>
      </c>
      <c r="J28" s="76" t="s">
        <v>43</v>
      </c>
      <c r="K28" s="76" t="s">
        <v>43</v>
      </c>
      <c r="L28" s="76" t="s">
        <v>43</v>
      </c>
      <c r="M28" s="77">
        <v>6</v>
      </c>
      <c r="N28" s="77">
        <v>2</v>
      </c>
      <c r="O28" s="77">
        <f t="shared" si="7"/>
        <v>12</v>
      </c>
      <c r="P28" s="77" t="str">
        <f t="shared" si="8"/>
        <v>Alto (A)</v>
      </c>
      <c r="Q28" s="77">
        <v>100</v>
      </c>
      <c r="R28" s="77">
        <f t="shared" si="9"/>
        <v>1200</v>
      </c>
      <c r="S28" s="79" t="str">
        <f t="shared" si="10"/>
        <v>I</v>
      </c>
      <c r="T28" s="76" t="str">
        <f t="shared" si="11"/>
        <v>No Aceptable</v>
      </c>
      <c r="U28" s="77">
        <v>1</v>
      </c>
      <c r="V28" s="77">
        <v>1</v>
      </c>
      <c r="W28" s="77">
        <v>0</v>
      </c>
      <c r="X28" s="77">
        <f t="shared" si="12"/>
        <v>2</v>
      </c>
      <c r="Y28" s="76" t="s">
        <v>51</v>
      </c>
      <c r="Z28" s="76" t="s">
        <v>52</v>
      </c>
      <c r="AA28" s="76" t="s">
        <v>53</v>
      </c>
      <c r="AB28" s="76" t="s">
        <v>53</v>
      </c>
      <c r="AC28" s="76" t="s">
        <v>54</v>
      </c>
      <c r="AD28" s="76" t="s">
        <v>109</v>
      </c>
      <c r="AE28" s="76" t="s">
        <v>53</v>
      </c>
    </row>
    <row r="29" spans="1:31" s="78" customFormat="1" ht="111" customHeight="1">
      <c r="A29" s="76" t="s">
        <v>39</v>
      </c>
      <c r="B29" s="76" t="s">
        <v>591</v>
      </c>
      <c r="C29" s="76" t="s">
        <v>90</v>
      </c>
      <c r="D29" s="76" t="s">
        <v>110</v>
      </c>
      <c r="E29" s="77" t="s">
        <v>47</v>
      </c>
      <c r="F29" s="76" t="s">
        <v>111</v>
      </c>
      <c r="G29" s="76" t="s">
        <v>83</v>
      </c>
      <c r="H29" s="76" t="s">
        <v>84</v>
      </c>
      <c r="I29" s="76" t="s">
        <v>112</v>
      </c>
      <c r="J29" s="76" t="s">
        <v>43</v>
      </c>
      <c r="K29" s="76" t="s">
        <v>43</v>
      </c>
      <c r="L29" s="76" t="s">
        <v>43</v>
      </c>
      <c r="M29" s="77">
        <v>6</v>
      </c>
      <c r="N29" s="77">
        <v>3</v>
      </c>
      <c r="O29" s="77">
        <f t="shared" si="7"/>
        <v>18</v>
      </c>
      <c r="P29" s="77" t="str">
        <f t="shared" si="8"/>
        <v>Alto (A)</v>
      </c>
      <c r="Q29" s="77">
        <v>25</v>
      </c>
      <c r="R29" s="77">
        <f t="shared" si="9"/>
        <v>450</v>
      </c>
      <c r="S29" s="79" t="str">
        <f t="shared" si="10"/>
        <v>II</v>
      </c>
      <c r="T29" s="76" t="str">
        <f t="shared" si="11"/>
        <v>No Aceptable o Aceptable con control especifico</v>
      </c>
      <c r="U29" s="77">
        <v>1</v>
      </c>
      <c r="V29" s="77">
        <v>0</v>
      </c>
      <c r="W29" s="77">
        <v>0</v>
      </c>
      <c r="X29" s="77">
        <f t="shared" si="12"/>
        <v>1</v>
      </c>
      <c r="Y29" s="76" t="s">
        <v>44</v>
      </c>
      <c r="Z29" s="76" t="s">
        <v>86</v>
      </c>
      <c r="AA29" s="76" t="s">
        <v>53</v>
      </c>
      <c r="AB29" s="76" t="s">
        <v>53</v>
      </c>
      <c r="AC29" s="76" t="s">
        <v>87</v>
      </c>
      <c r="AD29" s="76" t="s">
        <v>113</v>
      </c>
      <c r="AE29" s="76" t="s">
        <v>89</v>
      </c>
    </row>
    <row r="30" spans="1:31" s="78" customFormat="1" ht="111" customHeight="1">
      <c r="A30" s="76" t="s">
        <v>39</v>
      </c>
      <c r="B30" s="76" t="s">
        <v>592</v>
      </c>
      <c r="C30" s="76" t="s">
        <v>56</v>
      </c>
      <c r="D30" s="76" t="s">
        <v>57</v>
      </c>
      <c r="E30" s="77" t="s">
        <v>40</v>
      </c>
      <c r="F30" s="76" t="s">
        <v>114</v>
      </c>
      <c r="G30" s="76" t="s">
        <v>59</v>
      </c>
      <c r="H30" s="76" t="s">
        <v>115</v>
      </c>
      <c r="I30" s="76" t="s">
        <v>61</v>
      </c>
      <c r="J30" s="76" t="s">
        <v>43</v>
      </c>
      <c r="K30" s="80" t="s">
        <v>649</v>
      </c>
      <c r="L30" s="80" t="s">
        <v>577</v>
      </c>
      <c r="M30" s="77">
        <v>6</v>
      </c>
      <c r="N30" s="77">
        <v>2</v>
      </c>
      <c r="O30" s="77">
        <f t="shared" si="7"/>
        <v>12</v>
      </c>
      <c r="P30" s="77" t="str">
        <f t="shared" si="8"/>
        <v>Alto (A)</v>
      </c>
      <c r="Q30" s="77">
        <v>25</v>
      </c>
      <c r="R30" s="77">
        <f t="shared" si="9"/>
        <v>300</v>
      </c>
      <c r="S30" s="79" t="str">
        <f t="shared" si="10"/>
        <v>II</v>
      </c>
      <c r="T30" s="76" t="str">
        <f t="shared" si="11"/>
        <v>No Aceptable o Aceptable con control especifico</v>
      </c>
      <c r="U30" s="77">
        <v>2</v>
      </c>
      <c r="V30" s="77">
        <v>1</v>
      </c>
      <c r="W30" s="77">
        <v>0</v>
      </c>
      <c r="X30" s="77">
        <f t="shared" si="12"/>
        <v>3</v>
      </c>
      <c r="Y30" s="76" t="s">
        <v>44</v>
      </c>
      <c r="Z30" s="76" t="s">
        <v>62</v>
      </c>
      <c r="AA30" s="76" t="s">
        <v>46</v>
      </c>
      <c r="AB30" s="76" t="s">
        <v>46</v>
      </c>
      <c r="AC30" s="76" t="s">
        <v>81</v>
      </c>
      <c r="AD30" s="76" t="s">
        <v>116</v>
      </c>
      <c r="AE30" s="76" t="s">
        <v>46</v>
      </c>
    </row>
    <row r="31" spans="1:31" s="78" customFormat="1" ht="111" customHeight="1">
      <c r="A31" s="76" t="s">
        <v>39</v>
      </c>
      <c r="B31" s="76" t="s">
        <v>592</v>
      </c>
      <c r="C31" s="76" t="s">
        <v>56</v>
      </c>
      <c r="D31" s="76" t="s">
        <v>57</v>
      </c>
      <c r="E31" s="77" t="s">
        <v>40</v>
      </c>
      <c r="F31" s="76" t="s">
        <v>117</v>
      </c>
      <c r="G31" s="76" t="s">
        <v>42</v>
      </c>
      <c r="H31" s="76" t="s">
        <v>42</v>
      </c>
      <c r="I31" s="76" t="s">
        <v>118</v>
      </c>
      <c r="J31" s="76" t="s">
        <v>43</v>
      </c>
      <c r="K31" s="76" t="s">
        <v>43</v>
      </c>
      <c r="L31" s="76" t="s">
        <v>43</v>
      </c>
      <c r="M31" s="77">
        <v>6</v>
      </c>
      <c r="N31" s="77">
        <v>3</v>
      </c>
      <c r="O31" s="77">
        <f t="shared" si="7"/>
        <v>18</v>
      </c>
      <c r="P31" s="77" t="str">
        <f t="shared" si="8"/>
        <v>Alto (A)</v>
      </c>
      <c r="Q31" s="77">
        <v>25</v>
      </c>
      <c r="R31" s="77">
        <f t="shared" si="9"/>
        <v>450</v>
      </c>
      <c r="S31" s="79" t="str">
        <f t="shared" si="10"/>
        <v>II</v>
      </c>
      <c r="T31" s="76" t="str">
        <f t="shared" si="11"/>
        <v>No Aceptable o Aceptable con control especifico</v>
      </c>
      <c r="U31" s="77">
        <v>2</v>
      </c>
      <c r="V31" s="77">
        <v>1</v>
      </c>
      <c r="W31" s="77">
        <v>0</v>
      </c>
      <c r="X31" s="77">
        <f t="shared" si="12"/>
        <v>3</v>
      </c>
      <c r="Y31" s="76" t="s">
        <v>44</v>
      </c>
      <c r="Z31" s="76" t="s">
        <v>45</v>
      </c>
      <c r="AA31" s="76" t="s">
        <v>46</v>
      </c>
      <c r="AB31" s="76" t="s">
        <v>46</v>
      </c>
      <c r="AC31" s="76" t="s">
        <v>46</v>
      </c>
      <c r="AD31" s="76" t="s">
        <v>119</v>
      </c>
      <c r="AE31" s="76" t="s">
        <v>46</v>
      </c>
    </row>
    <row r="32" spans="1:31" s="78" customFormat="1" ht="111" customHeight="1">
      <c r="A32" s="76" t="s">
        <v>39</v>
      </c>
      <c r="B32" s="76" t="s">
        <v>594</v>
      </c>
      <c r="C32" s="76" t="s">
        <v>56</v>
      </c>
      <c r="D32" s="76" t="s">
        <v>57</v>
      </c>
      <c r="E32" s="77" t="s">
        <v>40</v>
      </c>
      <c r="F32" s="76" t="s">
        <v>133</v>
      </c>
      <c r="G32" s="76" t="s">
        <v>59</v>
      </c>
      <c r="H32" s="76" t="s">
        <v>134</v>
      </c>
      <c r="I32" s="76" t="s">
        <v>80</v>
      </c>
      <c r="J32" s="76" t="s">
        <v>43</v>
      </c>
      <c r="K32" s="76" t="s">
        <v>43</v>
      </c>
      <c r="L32" s="76" t="s">
        <v>43</v>
      </c>
      <c r="M32" s="77">
        <v>6</v>
      </c>
      <c r="N32" s="77">
        <v>3</v>
      </c>
      <c r="O32" s="77">
        <f t="shared" si="7"/>
        <v>18</v>
      </c>
      <c r="P32" s="77" t="str">
        <f t="shared" ref="P32:P51" si="13">+IF(O32&gt;=24,"Muy Alto (MA)",IF(O32&gt;=10,"Alto (A)",IF(O32&gt;=6,"Medio (M)",IF(O32&gt;=2,"Bajo (B)"))))</f>
        <v>Alto (A)</v>
      </c>
      <c r="Q32" s="77">
        <v>25</v>
      </c>
      <c r="R32" s="77">
        <f t="shared" si="9"/>
        <v>450</v>
      </c>
      <c r="S32" s="79" t="str">
        <f t="shared" ref="S32:S51" si="14">IF(R32&lt;=20,"IV",IF(R32&gt;=600,"I",IF(R32&gt;=150,"II",IF(R32&gt;=40,"III",IF(R32&gt;=20,"IV")*IF(R32&lt;=20,"IV")))))</f>
        <v>II</v>
      </c>
      <c r="T32" s="76" t="str">
        <f t="shared" ref="T32:T51" si="15">+IF(S32="I","No Aceptable",IF(S32="II","No Aceptable o Aceptable con control especifico",IF(S32="III","Mejorable",IF(S32="IV","Aceptable"))))</f>
        <v>No Aceptable o Aceptable con control especifico</v>
      </c>
      <c r="U32" s="77">
        <v>12</v>
      </c>
      <c r="V32" s="77">
        <v>0</v>
      </c>
      <c r="W32" s="77">
        <v>0</v>
      </c>
      <c r="X32" s="77">
        <f t="shared" si="12"/>
        <v>12</v>
      </c>
      <c r="Y32" s="76" t="s">
        <v>44</v>
      </c>
      <c r="Z32" s="76" t="s">
        <v>101</v>
      </c>
      <c r="AA32" s="76" t="s">
        <v>53</v>
      </c>
      <c r="AB32" s="76" t="s">
        <v>102</v>
      </c>
      <c r="AC32" s="76" t="s">
        <v>135</v>
      </c>
      <c r="AD32" s="76" t="s">
        <v>136</v>
      </c>
      <c r="AE32" s="76" t="s">
        <v>46</v>
      </c>
    </row>
    <row r="33" spans="1:31" s="78" customFormat="1" ht="111" customHeight="1">
      <c r="A33" s="76" t="s">
        <v>39</v>
      </c>
      <c r="B33" s="76" t="s">
        <v>594</v>
      </c>
      <c r="C33" s="76" t="s">
        <v>125</v>
      </c>
      <c r="D33" s="76" t="s">
        <v>137</v>
      </c>
      <c r="E33" s="77" t="s">
        <v>138</v>
      </c>
      <c r="F33" s="76" t="s">
        <v>139</v>
      </c>
      <c r="G33" s="76" t="s">
        <v>48</v>
      </c>
      <c r="H33" s="76" t="s">
        <v>140</v>
      </c>
      <c r="I33" s="76" t="s">
        <v>141</v>
      </c>
      <c r="J33" s="76" t="s">
        <v>43</v>
      </c>
      <c r="K33" s="76" t="s">
        <v>43</v>
      </c>
      <c r="L33" s="76" t="s">
        <v>43</v>
      </c>
      <c r="M33" s="77">
        <v>6</v>
      </c>
      <c r="N33" s="77">
        <v>3</v>
      </c>
      <c r="O33" s="77">
        <f t="shared" si="7"/>
        <v>18</v>
      </c>
      <c r="P33" s="77" t="str">
        <f t="shared" si="13"/>
        <v>Alto (A)</v>
      </c>
      <c r="Q33" s="77">
        <v>25</v>
      </c>
      <c r="R33" s="77">
        <f t="shared" si="9"/>
        <v>450</v>
      </c>
      <c r="S33" s="79" t="str">
        <f t="shared" si="14"/>
        <v>II</v>
      </c>
      <c r="T33" s="76" t="str">
        <f t="shared" si="15"/>
        <v>No Aceptable o Aceptable con control especifico</v>
      </c>
      <c r="U33" s="77">
        <v>4</v>
      </c>
      <c r="V33" s="77">
        <v>0</v>
      </c>
      <c r="W33" s="77">
        <v>0</v>
      </c>
      <c r="X33" s="77">
        <f t="shared" si="12"/>
        <v>4</v>
      </c>
      <c r="Y33" s="76" t="s">
        <v>44</v>
      </c>
      <c r="Z33" s="76" t="s">
        <v>142</v>
      </c>
      <c r="AA33" s="76" t="s">
        <v>53</v>
      </c>
      <c r="AB33" s="76" t="s">
        <v>53</v>
      </c>
      <c r="AC33" s="76" t="s">
        <v>53</v>
      </c>
      <c r="AD33" s="76" t="s">
        <v>143</v>
      </c>
      <c r="AE33" s="76" t="s">
        <v>144</v>
      </c>
    </row>
    <row r="34" spans="1:31" s="78" customFormat="1" ht="111" customHeight="1">
      <c r="A34" s="76" t="s">
        <v>39</v>
      </c>
      <c r="B34" s="76" t="s">
        <v>594</v>
      </c>
      <c r="C34" s="76" t="s">
        <v>125</v>
      </c>
      <c r="D34" s="76" t="s">
        <v>137</v>
      </c>
      <c r="E34" s="77" t="s">
        <v>47</v>
      </c>
      <c r="F34" s="76" t="s">
        <v>139</v>
      </c>
      <c r="G34" s="76" t="s">
        <v>48</v>
      </c>
      <c r="H34" s="76" t="s">
        <v>145</v>
      </c>
      <c r="I34" s="76" t="s">
        <v>141</v>
      </c>
      <c r="J34" s="76" t="s">
        <v>43</v>
      </c>
      <c r="K34" s="76" t="s">
        <v>43</v>
      </c>
      <c r="L34" s="76" t="s">
        <v>43</v>
      </c>
      <c r="M34" s="77">
        <v>6</v>
      </c>
      <c r="N34" s="77">
        <v>3</v>
      </c>
      <c r="O34" s="77">
        <f t="shared" si="7"/>
        <v>18</v>
      </c>
      <c r="P34" s="77" t="str">
        <f t="shared" si="13"/>
        <v>Alto (A)</v>
      </c>
      <c r="Q34" s="77">
        <v>25</v>
      </c>
      <c r="R34" s="77">
        <f t="shared" si="9"/>
        <v>450</v>
      </c>
      <c r="S34" s="79" t="str">
        <f t="shared" si="14"/>
        <v>II</v>
      </c>
      <c r="T34" s="76" t="str">
        <f t="shared" si="15"/>
        <v>No Aceptable o Aceptable con control especifico</v>
      </c>
      <c r="U34" s="77">
        <v>4</v>
      </c>
      <c r="V34" s="77">
        <v>0</v>
      </c>
      <c r="W34" s="77">
        <v>0</v>
      </c>
      <c r="X34" s="77">
        <f t="shared" si="12"/>
        <v>4</v>
      </c>
      <c r="Y34" s="76" t="s">
        <v>44</v>
      </c>
      <c r="Z34" s="76" t="s">
        <v>146</v>
      </c>
      <c r="AA34" s="76" t="s">
        <v>53</v>
      </c>
      <c r="AB34" s="76" t="s">
        <v>53</v>
      </c>
      <c r="AC34" s="76" t="s">
        <v>53</v>
      </c>
      <c r="AD34" s="76" t="s">
        <v>143</v>
      </c>
      <c r="AE34" s="76" t="s">
        <v>144</v>
      </c>
    </row>
    <row r="35" spans="1:31" s="78" customFormat="1" ht="111" customHeight="1">
      <c r="A35" s="76" t="s">
        <v>39</v>
      </c>
      <c r="B35" s="76" t="s">
        <v>594</v>
      </c>
      <c r="C35" s="76" t="s">
        <v>125</v>
      </c>
      <c r="D35" s="76" t="s">
        <v>137</v>
      </c>
      <c r="E35" s="77" t="s">
        <v>47</v>
      </c>
      <c r="F35" s="76" t="s">
        <v>147</v>
      </c>
      <c r="G35" s="76" t="s">
        <v>48</v>
      </c>
      <c r="H35" s="76" t="s">
        <v>49</v>
      </c>
      <c r="I35" s="76" t="s">
        <v>50</v>
      </c>
      <c r="J35" s="76" t="s">
        <v>43</v>
      </c>
      <c r="K35" s="76" t="s">
        <v>43</v>
      </c>
      <c r="L35" s="76" t="s">
        <v>148</v>
      </c>
      <c r="M35" s="77">
        <v>6</v>
      </c>
      <c r="N35" s="77">
        <v>3</v>
      </c>
      <c r="O35" s="77">
        <f t="shared" si="7"/>
        <v>18</v>
      </c>
      <c r="P35" s="77" t="str">
        <f t="shared" si="13"/>
        <v>Alto (A)</v>
      </c>
      <c r="Q35" s="77">
        <v>100</v>
      </c>
      <c r="R35" s="77">
        <f t="shared" si="9"/>
        <v>1800</v>
      </c>
      <c r="S35" s="79" t="str">
        <f t="shared" si="14"/>
        <v>I</v>
      </c>
      <c r="T35" s="76" t="str">
        <f t="shared" si="15"/>
        <v>No Aceptable</v>
      </c>
      <c r="U35" s="77">
        <v>4</v>
      </c>
      <c r="V35" s="77">
        <v>0</v>
      </c>
      <c r="W35" s="77">
        <v>0</v>
      </c>
      <c r="X35" s="77">
        <f t="shared" si="12"/>
        <v>4</v>
      </c>
      <c r="Y35" s="76" t="s">
        <v>51</v>
      </c>
      <c r="Z35" s="76" t="s">
        <v>52</v>
      </c>
      <c r="AA35" s="76" t="s">
        <v>53</v>
      </c>
      <c r="AB35" s="76" t="s">
        <v>53</v>
      </c>
      <c r="AC35" s="76" t="s">
        <v>54</v>
      </c>
      <c r="AD35" s="76" t="s">
        <v>598</v>
      </c>
      <c r="AE35" s="76" t="s">
        <v>53</v>
      </c>
    </row>
    <row r="36" spans="1:31" s="78" customFormat="1" ht="111" customHeight="1">
      <c r="A36" s="76" t="s">
        <v>39</v>
      </c>
      <c r="B36" s="76" t="s">
        <v>594</v>
      </c>
      <c r="C36" s="76" t="s">
        <v>599</v>
      </c>
      <c r="D36" s="76" t="s">
        <v>57</v>
      </c>
      <c r="E36" s="77" t="s">
        <v>40</v>
      </c>
      <c r="F36" s="76" t="s">
        <v>600</v>
      </c>
      <c r="G36" s="76" t="s">
        <v>83</v>
      </c>
      <c r="H36" s="76" t="s">
        <v>84</v>
      </c>
      <c r="I36" s="76" t="s">
        <v>85</v>
      </c>
      <c r="J36" s="76" t="s">
        <v>43</v>
      </c>
      <c r="K36" s="76" t="s">
        <v>43</v>
      </c>
      <c r="L36" s="76" t="s">
        <v>43</v>
      </c>
      <c r="M36" s="77">
        <v>6</v>
      </c>
      <c r="N36" s="77">
        <v>3</v>
      </c>
      <c r="O36" s="77">
        <f t="shared" si="7"/>
        <v>18</v>
      </c>
      <c r="P36" s="77" t="str">
        <f t="shared" si="13"/>
        <v>Alto (A)</v>
      </c>
      <c r="Q36" s="77">
        <v>25</v>
      </c>
      <c r="R36" s="77">
        <f t="shared" si="9"/>
        <v>450</v>
      </c>
      <c r="S36" s="79" t="str">
        <f t="shared" si="14"/>
        <v>II</v>
      </c>
      <c r="T36" s="76" t="str">
        <f t="shared" si="15"/>
        <v>No Aceptable o Aceptable con control especifico</v>
      </c>
      <c r="U36" s="77">
        <v>12</v>
      </c>
      <c r="V36" s="77">
        <v>0</v>
      </c>
      <c r="W36" s="77">
        <v>0</v>
      </c>
      <c r="X36" s="77">
        <f t="shared" si="12"/>
        <v>12</v>
      </c>
      <c r="Y36" s="76" t="s">
        <v>44</v>
      </c>
      <c r="Z36" s="76" t="s">
        <v>86</v>
      </c>
      <c r="AA36" s="76" t="s">
        <v>53</v>
      </c>
      <c r="AB36" s="76" t="s">
        <v>53</v>
      </c>
      <c r="AC36" s="76" t="s">
        <v>601</v>
      </c>
      <c r="AD36" s="76" t="s">
        <v>88</v>
      </c>
      <c r="AE36" s="76" t="s">
        <v>89</v>
      </c>
    </row>
    <row r="37" spans="1:31" s="78" customFormat="1" ht="111" customHeight="1">
      <c r="A37" s="106" t="s">
        <v>602</v>
      </c>
      <c r="B37" s="76" t="s">
        <v>595</v>
      </c>
      <c r="C37" s="76" t="s">
        <v>56</v>
      </c>
      <c r="D37" s="76" t="s">
        <v>57</v>
      </c>
      <c r="E37" s="77" t="s">
        <v>40</v>
      </c>
      <c r="F37" s="76" t="s">
        <v>149</v>
      </c>
      <c r="G37" s="76" t="s">
        <v>59</v>
      </c>
      <c r="H37" s="76" t="s">
        <v>79</v>
      </c>
      <c r="I37" s="76" t="s">
        <v>80</v>
      </c>
      <c r="J37" s="76" t="s">
        <v>43</v>
      </c>
      <c r="K37" s="76" t="s">
        <v>43</v>
      </c>
      <c r="L37" s="76" t="s">
        <v>43</v>
      </c>
      <c r="M37" s="77">
        <v>6</v>
      </c>
      <c r="N37" s="77">
        <v>3</v>
      </c>
      <c r="O37" s="77">
        <f t="shared" ref="O37:O43" si="16">+M37*N37</f>
        <v>18</v>
      </c>
      <c r="P37" s="77" t="str">
        <f t="shared" si="13"/>
        <v>Alto (A)</v>
      </c>
      <c r="Q37" s="77">
        <v>25</v>
      </c>
      <c r="R37" s="77">
        <f t="shared" ref="R37:R43" si="17">+O37*Q37</f>
        <v>450</v>
      </c>
      <c r="S37" s="79" t="str">
        <f t="shared" si="14"/>
        <v>II</v>
      </c>
      <c r="T37" s="76" t="str">
        <f t="shared" si="15"/>
        <v>No Aceptable o Aceptable con control especifico</v>
      </c>
      <c r="U37" s="77">
        <v>11</v>
      </c>
      <c r="V37" s="77">
        <v>6</v>
      </c>
      <c r="W37" s="77">
        <v>0</v>
      </c>
      <c r="X37" s="77">
        <f t="shared" ref="X37:X43" si="18">SUM(U37:W37)</f>
        <v>17</v>
      </c>
      <c r="Y37" s="76" t="s">
        <v>44</v>
      </c>
      <c r="Z37" s="76" t="s">
        <v>101</v>
      </c>
      <c r="AA37" s="76" t="s">
        <v>53</v>
      </c>
      <c r="AB37" s="76" t="s">
        <v>102</v>
      </c>
      <c r="AC37" s="76" t="s">
        <v>123</v>
      </c>
      <c r="AD37" s="76" t="s">
        <v>136</v>
      </c>
      <c r="AE37" s="76" t="s">
        <v>46</v>
      </c>
    </row>
    <row r="38" spans="1:31" s="78" customFormat="1" ht="111" customHeight="1">
      <c r="A38" s="106" t="s">
        <v>602</v>
      </c>
      <c r="B38" s="76" t="s">
        <v>595</v>
      </c>
      <c r="C38" s="76" t="s">
        <v>56</v>
      </c>
      <c r="D38" s="76" t="s">
        <v>603</v>
      </c>
      <c r="E38" s="77" t="s">
        <v>40</v>
      </c>
      <c r="F38" s="76" t="s">
        <v>604</v>
      </c>
      <c r="G38" s="76" t="s">
        <v>42</v>
      </c>
      <c r="H38" s="76" t="s">
        <v>42</v>
      </c>
      <c r="I38" s="76" t="s">
        <v>98</v>
      </c>
      <c r="J38" s="76" t="s">
        <v>43</v>
      </c>
      <c r="K38" s="76" t="s">
        <v>43</v>
      </c>
      <c r="L38" s="76" t="s">
        <v>43</v>
      </c>
      <c r="M38" s="77">
        <v>6</v>
      </c>
      <c r="N38" s="77">
        <v>3</v>
      </c>
      <c r="O38" s="77">
        <f t="shared" si="16"/>
        <v>18</v>
      </c>
      <c r="P38" s="77" t="str">
        <f t="shared" si="13"/>
        <v>Alto (A)</v>
      </c>
      <c r="Q38" s="77">
        <v>25</v>
      </c>
      <c r="R38" s="77">
        <f t="shared" si="17"/>
        <v>450</v>
      </c>
      <c r="S38" s="79" t="str">
        <f t="shared" si="14"/>
        <v>II</v>
      </c>
      <c r="T38" s="76" t="str">
        <f t="shared" si="15"/>
        <v>No Aceptable o Aceptable con control especifico</v>
      </c>
      <c r="U38" s="77">
        <v>11</v>
      </c>
      <c r="V38" s="77">
        <v>6</v>
      </c>
      <c r="W38" s="77">
        <v>0</v>
      </c>
      <c r="X38" s="77">
        <f t="shared" si="18"/>
        <v>17</v>
      </c>
      <c r="Y38" s="76" t="s">
        <v>44</v>
      </c>
      <c r="Z38" s="76" t="s">
        <v>45</v>
      </c>
      <c r="AA38" s="76" t="s">
        <v>46</v>
      </c>
      <c r="AB38" s="76" t="s">
        <v>46</v>
      </c>
      <c r="AC38" s="76" t="s">
        <v>46</v>
      </c>
      <c r="AD38" s="76" t="s">
        <v>151</v>
      </c>
      <c r="AE38" s="76" t="s">
        <v>605</v>
      </c>
    </row>
    <row r="39" spans="1:31" s="78" customFormat="1" ht="111" customHeight="1">
      <c r="A39" s="106" t="s">
        <v>602</v>
      </c>
      <c r="B39" s="76" t="s">
        <v>595</v>
      </c>
      <c r="C39" s="76" t="s">
        <v>56</v>
      </c>
      <c r="D39" s="76" t="s">
        <v>150</v>
      </c>
      <c r="E39" s="77" t="s">
        <v>40</v>
      </c>
      <c r="F39" s="76" t="s">
        <v>152</v>
      </c>
      <c r="G39" s="76" t="s">
        <v>48</v>
      </c>
      <c r="H39" s="76" t="s">
        <v>49</v>
      </c>
      <c r="I39" s="76" t="s">
        <v>50</v>
      </c>
      <c r="J39" s="76" t="s">
        <v>43</v>
      </c>
      <c r="K39" s="76" t="s">
        <v>43</v>
      </c>
      <c r="L39" s="76" t="s">
        <v>43</v>
      </c>
      <c r="M39" s="77">
        <v>6</v>
      </c>
      <c r="N39" s="77">
        <v>3</v>
      </c>
      <c r="O39" s="77">
        <f t="shared" si="16"/>
        <v>18</v>
      </c>
      <c r="P39" s="77" t="str">
        <f t="shared" si="13"/>
        <v>Alto (A)</v>
      </c>
      <c r="Q39" s="77">
        <v>100</v>
      </c>
      <c r="R39" s="77">
        <f t="shared" si="17"/>
        <v>1800</v>
      </c>
      <c r="S39" s="79" t="str">
        <f t="shared" si="14"/>
        <v>I</v>
      </c>
      <c r="T39" s="76" t="str">
        <f t="shared" si="15"/>
        <v>No Aceptable</v>
      </c>
      <c r="U39" s="77">
        <v>11</v>
      </c>
      <c r="V39" s="77">
        <v>6</v>
      </c>
      <c r="W39" s="77">
        <v>0</v>
      </c>
      <c r="X39" s="77">
        <f t="shared" si="18"/>
        <v>17</v>
      </c>
      <c r="Y39" s="76" t="s">
        <v>51</v>
      </c>
      <c r="Z39" s="76" t="s">
        <v>52</v>
      </c>
      <c r="AA39" s="76" t="s">
        <v>53</v>
      </c>
      <c r="AB39" s="76" t="s">
        <v>53</v>
      </c>
      <c r="AC39" s="76" t="s">
        <v>54</v>
      </c>
      <c r="AD39" s="76" t="s">
        <v>153</v>
      </c>
      <c r="AE39" s="76" t="s">
        <v>53</v>
      </c>
    </row>
    <row r="40" spans="1:31" s="78" customFormat="1" ht="111" customHeight="1">
      <c r="A40" s="106" t="s">
        <v>602</v>
      </c>
      <c r="B40" s="76" t="s">
        <v>595</v>
      </c>
      <c r="C40" s="76" t="s">
        <v>56</v>
      </c>
      <c r="D40" s="76" t="s">
        <v>57</v>
      </c>
      <c r="E40" s="77" t="s">
        <v>40</v>
      </c>
      <c r="F40" s="76" t="s">
        <v>154</v>
      </c>
      <c r="G40" s="76" t="s">
        <v>48</v>
      </c>
      <c r="H40" s="76" t="s">
        <v>606</v>
      </c>
      <c r="I40" s="76" t="s">
        <v>50</v>
      </c>
      <c r="J40" s="76" t="s">
        <v>43</v>
      </c>
      <c r="K40" s="76" t="s">
        <v>43</v>
      </c>
      <c r="L40" s="76" t="s">
        <v>43</v>
      </c>
      <c r="M40" s="77">
        <v>6</v>
      </c>
      <c r="N40" s="77">
        <v>4</v>
      </c>
      <c r="O40" s="77">
        <f t="shared" ref="O40" si="19">+M40*N40</f>
        <v>24</v>
      </c>
      <c r="P40" s="77" t="str">
        <f t="shared" ref="P40" si="20">+IF(O40&gt;=24,"Muy Alto (MA)",IF(O40&gt;=10,"Alto (A)",IF(O40&gt;=6,"Medio (M)",IF(O40&gt;=2,"Bajo (B)"))))</f>
        <v>Muy Alto (MA)</v>
      </c>
      <c r="Q40" s="77">
        <v>25</v>
      </c>
      <c r="R40" s="77">
        <f t="shared" ref="R40" si="21">+O40*Q40</f>
        <v>600</v>
      </c>
      <c r="S40" s="79" t="str">
        <f t="shared" ref="S40" si="22">IF(R40&lt;=20,"IV",IF(R40&gt;=600,"I",IF(R40&gt;=150,"II",IF(R40&gt;=40,"III",IF(R40&gt;=20,"IV")*IF(R40&lt;=20,"IV")))))</f>
        <v>I</v>
      </c>
      <c r="T40" s="76" t="str">
        <f t="shared" ref="T40" si="23">+IF(S40="I","No Aceptable",IF(S40="II","No Aceptable o Aceptable con control especifico",IF(S40="III","Mejorable",IF(S40="IV","Aceptable"))))</f>
        <v>No Aceptable</v>
      </c>
      <c r="U40" s="77">
        <v>11</v>
      </c>
      <c r="V40" s="77">
        <v>6</v>
      </c>
      <c r="W40" s="77">
        <v>0</v>
      </c>
      <c r="X40" s="77">
        <f t="shared" ref="X40" si="24">SUM(U40:W40)</f>
        <v>17</v>
      </c>
      <c r="Y40" s="76" t="s">
        <v>610</v>
      </c>
      <c r="Z40" s="76" t="s">
        <v>157</v>
      </c>
      <c r="AA40" s="76" t="s">
        <v>46</v>
      </c>
      <c r="AB40" s="76" t="s">
        <v>46</v>
      </c>
      <c r="AC40" s="76" t="s">
        <v>607</v>
      </c>
      <c r="AD40" s="76" t="s">
        <v>608</v>
      </c>
      <c r="AE40" s="91" t="s">
        <v>46</v>
      </c>
    </row>
    <row r="41" spans="1:31" s="78" customFormat="1" ht="111" customHeight="1">
      <c r="A41" s="106" t="s">
        <v>602</v>
      </c>
      <c r="B41" s="76" t="s">
        <v>595</v>
      </c>
      <c r="C41" s="76" t="s">
        <v>56</v>
      </c>
      <c r="D41" s="76" t="s">
        <v>57</v>
      </c>
      <c r="E41" s="77" t="s">
        <v>40</v>
      </c>
      <c r="F41" s="76" t="s">
        <v>611</v>
      </c>
      <c r="G41" s="76" t="s">
        <v>48</v>
      </c>
      <c r="H41" s="76" t="s">
        <v>155</v>
      </c>
      <c r="I41" s="76" t="s">
        <v>50</v>
      </c>
      <c r="J41" s="76" t="s">
        <v>43</v>
      </c>
      <c r="K41" s="76" t="s">
        <v>43</v>
      </c>
      <c r="L41" s="76" t="s">
        <v>43</v>
      </c>
      <c r="M41" s="77">
        <v>6</v>
      </c>
      <c r="N41" s="77">
        <v>3</v>
      </c>
      <c r="O41" s="77">
        <f t="shared" si="16"/>
        <v>18</v>
      </c>
      <c r="P41" s="77" t="str">
        <f t="shared" si="13"/>
        <v>Alto (A)</v>
      </c>
      <c r="Q41" s="77">
        <v>25</v>
      </c>
      <c r="R41" s="77">
        <f t="shared" si="17"/>
        <v>450</v>
      </c>
      <c r="S41" s="79" t="str">
        <f t="shared" si="14"/>
        <v>II</v>
      </c>
      <c r="T41" s="76" t="str">
        <f t="shared" si="15"/>
        <v>No Aceptable o Aceptable con control especifico</v>
      </c>
      <c r="U41" s="77">
        <v>11</v>
      </c>
      <c r="V41" s="77">
        <v>6</v>
      </c>
      <c r="W41" s="77">
        <v>0</v>
      </c>
      <c r="X41" s="77">
        <f t="shared" si="18"/>
        <v>17</v>
      </c>
      <c r="Y41" s="76" t="s">
        <v>156</v>
      </c>
      <c r="Z41" s="76" t="s">
        <v>157</v>
      </c>
      <c r="AA41" s="76" t="s">
        <v>46</v>
      </c>
      <c r="AB41" s="76" t="s">
        <v>46</v>
      </c>
      <c r="AC41" s="76" t="s">
        <v>158</v>
      </c>
      <c r="AD41" s="76" t="s">
        <v>609</v>
      </c>
      <c r="AE41" s="91" t="s">
        <v>46</v>
      </c>
    </row>
    <row r="42" spans="1:31" s="78" customFormat="1" ht="111" customHeight="1">
      <c r="A42" s="106" t="s">
        <v>602</v>
      </c>
      <c r="B42" s="76" t="s">
        <v>595</v>
      </c>
      <c r="C42" s="76" t="s">
        <v>56</v>
      </c>
      <c r="D42" s="76" t="s">
        <v>57</v>
      </c>
      <c r="E42" s="77" t="s">
        <v>40</v>
      </c>
      <c r="F42" s="76" t="s">
        <v>159</v>
      </c>
      <c r="G42" s="76" t="s">
        <v>83</v>
      </c>
      <c r="H42" s="76" t="s">
        <v>84</v>
      </c>
      <c r="I42" s="76" t="s">
        <v>85</v>
      </c>
      <c r="J42" s="76" t="s">
        <v>43</v>
      </c>
      <c r="K42" s="76" t="s">
        <v>43</v>
      </c>
      <c r="L42" s="76" t="s">
        <v>43</v>
      </c>
      <c r="M42" s="77">
        <v>6</v>
      </c>
      <c r="N42" s="77">
        <v>4</v>
      </c>
      <c r="O42" s="77">
        <f t="shared" si="16"/>
        <v>24</v>
      </c>
      <c r="P42" s="77" t="str">
        <f t="shared" si="13"/>
        <v>Muy Alto (MA)</v>
      </c>
      <c r="Q42" s="77">
        <v>25</v>
      </c>
      <c r="R42" s="77">
        <f t="shared" si="17"/>
        <v>600</v>
      </c>
      <c r="S42" s="79" t="str">
        <f t="shared" si="14"/>
        <v>I</v>
      </c>
      <c r="T42" s="76" t="str">
        <f t="shared" si="15"/>
        <v>No Aceptable</v>
      </c>
      <c r="U42" s="77">
        <v>11</v>
      </c>
      <c r="V42" s="77">
        <v>6</v>
      </c>
      <c r="W42" s="77">
        <v>0</v>
      </c>
      <c r="X42" s="77">
        <f t="shared" si="18"/>
        <v>17</v>
      </c>
      <c r="Y42" s="76" t="s">
        <v>44</v>
      </c>
      <c r="Z42" s="76" t="s">
        <v>86</v>
      </c>
      <c r="AA42" s="76" t="s">
        <v>53</v>
      </c>
      <c r="AB42" s="76" t="s">
        <v>53</v>
      </c>
      <c r="AC42" s="76" t="s">
        <v>601</v>
      </c>
      <c r="AD42" s="76" t="s">
        <v>612</v>
      </c>
      <c r="AE42" s="76" t="s">
        <v>89</v>
      </c>
    </row>
    <row r="43" spans="1:31" s="78" customFormat="1" ht="111" customHeight="1">
      <c r="A43" s="76" t="s">
        <v>249</v>
      </c>
      <c r="B43" s="76" t="s">
        <v>596</v>
      </c>
      <c r="C43" s="76" t="s">
        <v>56</v>
      </c>
      <c r="D43" s="76" t="s">
        <v>57</v>
      </c>
      <c r="E43" s="77" t="s">
        <v>40</v>
      </c>
      <c r="F43" s="76" t="s">
        <v>160</v>
      </c>
      <c r="G43" s="76" t="s">
        <v>59</v>
      </c>
      <c r="H43" s="76" t="s">
        <v>115</v>
      </c>
      <c r="I43" s="76" t="s">
        <v>61</v>
      </c>
      <c r="J43" s="76" t="s">
        <v>43</v>
      </c>
      <c r="K43" s="76" t="s">
        <v>43</v>
      </c>
      <c r="L43" s="76" t="s">
        <v>43</v>
      </c>
      <c r="M43" s="77">
        <v>6</v>
      </c>
      <c r="N43" s="77">
        <v>3</v>
      </c>
      <c r="O43" s="77">
        <f t="shared" si="16"/>
        <v>18</v>
      </c>
      <c r="P43" s="77" t="str">
        <f t="shared" si="13"/>
        <v>Alto (A)</v>
      </c>
      <c r="Q43" s="77">
        <v>25</v>
      </c>
      <c r="R43" s="77">
        <f t="shared" si="17"/>
        <v>450</v>
      </c>
      <c r="S43" s="79" t="str">
        <f t="shared" si="14"/>
        <v>II</v>
      </c>
      <c r="T43" s="76" t="str">
        <f t="shared" si="15"/>
        <v>No Aceptable o Aceptable con control especifico</v>
      </c>
      <c r="U43" s="77">
        <v>1</v>
      </c>
      <c r="V43" s="77">
        <v>1</v>
      </c>
      <c r="W43" s="77">
        <v>0</v>
      </c>
      <c r="X43" s="77">
        <f t="shared" si="18"/>
        <v>2</v>
      </c>
      <c r="Y43" s="76" t="s">
        <v>44</v>
      </c>
      <c r="Z43" s="76" t="s">
        <v>101</v>
      </c>
      <c r="AA43" s="76" t="s">
        <v>53</v>
      </c>
      <c r="AB43" s="76" t="s">
        <v>102</v>
      </c>
      <c r="AC43" s="80" t="s">
        <v>613</v>
      </c>
      <c r="AD43" s="76" t="s">
        <v>161</v>
      </c>
      <c r="AE43" s="76" t="s">
        <v>46</v>
      </c>
    </row>
    <row r="44" spans="1:31" s="78" customFormat="1" ht="111" customHeight="1">
      <c r="A44" s="76" t="s">
        <v>39</v>
      </c>
      <c r="B44" s="76" t="s">
        <v>596</v>
      </c>
      <c r="C44" s="76" t="s">
        <v>56</v>
      </c>
      <c r="D44" s="76" t="s">
        <v>57</v>
      </c>
      <c r="E44" s="77" t="s">
        <v>40</v>
      </c>
      <c r="F44" s="76" t="s">
        <v>614</v>
      </c>
      <c r="G44" s="76" t="s">
        <v>65</v>
      </c>
      <c r="H44" s="76" t="s">
        <v>169</v>
      </c>
      <c r="I44" s="76" t="s">
        <v>170</v>
      </c>
      <c r="J44" s="76" t="s">
        <v>43</v>
      </c>
      <c r="K44" s="76" t="s">
        <v>43</v>
      </c>
      <c r="L44" s="76" t="s">
        <v>43</v>
      </c>
      <c r="M44" s="77">
        <v>2</v>
      </c>
      <c r="N44" s="77">
        <v>1</v>
      </c>
      <c r="O44" s="77">
        <f t="shared" ref="O44:O56" si="25">+M44*N44</f>
        <v>2</v>
      </c>
      <c r="P44" s="77" t="str">
        <f t="shared" si="13"/>
        <v>Bajo (B)</v>
      </c>
      <c r="Q44" s="77">
        <v>10</v>
      </c>
      <c r="R44" s="77">
        <f t="shared" ref="R44:R56" si="26">+O44*Q44</f>
        <v>20</v>
      </c>
      <c r="S44" s="79" t="str">
        <f t="shared" si="14"/>
        <v>IV</v>
      </c>
      <c r="T44" s="76" t="str">
        <f t="shared" si="15"/>
        <v>Aceptable</v>
      </c>
      <c r="U44" s="77">
        <v>1</v>
      </c>
      <c r="V44" s="77">
        <v>1</v>
      </c>
      <c r="W44" s="77">
        <v>0</v>
      </c>
      <c r="X44" s="77">
        <f t="shared" ref="X44:X56" si="27">SUM(U44:W44)</f>
        <v>2</v>
      </c>
      <c r="Y44" s="76" t="s">
        <v>68</v>
      </c>
      <c r="Z44" s="76" t="s">
        <v>171</v>
      </c>
      <c r="AA44" s="76" t="s">
        <v>46</v>
      </c>
      <c r="AB44" s="76" t="s">
        <v>46</v>
      </c>
      <c r="AC44" s="76" t="s">
        <v>46</v>
      </c>
      <c r="AD44" s="76" t="s">
        <v>615</v>
      </c>
      <c r="AE44" s="76" t="s">
        <v>46</v>
      </c>
    </row>
    <row r="45" spans="1:31" s="78" customFormat="1" ht="111" customHeight="1">
      <c r="A45" s="76" t="s">
        <v>39</v>
      </c>
      <c r="B45" s="76" t="s">
        <v>597</v>
      </c>
      <c r="C45" s="76" t="s">
        <v>56</v>
      </c>
      <c r="D45" s="76" t="s">
        <v>57</v>
      </c>
      <c r="E45" s="77" t="s">
        <v>40</v>
      </c>
      <c r="F45" s="76" t="s">
        <v>122</v>
      </c>
      <c r="G45" s="76" t="s">
        <v>59</v>
      </c>
      <c r="H45" s="76" t="s">
        <v>79</v>
      </c>
      <c r="I45" s="76" t="s">
        <v>80</v>
      </c>
      <c r="J45" s="76" t="s">
        <v>43</v>
      </c>
      <c r="K45" s="76" t="s">
        <v>43</v>
      </c>
      <c r="L45" s="76" t="s">
        <v>43</v>
      </c>
      <c r="M45" s="77">
        <v>6</v>
      </c>
      <c r="N45" s="77">
        <v>3</v>
      </c>
      <c r="O45" s="77">
        <f t="shared" si="25"/>
        <v>18</v>
      </c>
      <c r="P45" s="77" t="str">
        <f t="shared" si="13"/>
        <v>Alto (A)</v>
      </c>
      <c r="Q45" s="77">
        <v>25</v>
      </c>
      <c r="R45" s="77">
        <f t="shared" si="26"/>
        <v>450</v>
      </c>
      <c r="S45" s="79" t="str">
        <f t="shared" si="14"/>
        <v>II</v>
      </c>
      <c r="T45" s="76" t="str">
        <f t="shared" si="15"/>
        <v>No Aceptable o Aceptable con control especifico</v>
      </c>
      <c r="U45" s="77">
        <v>7</v>
      </c>
      <c r="V45" s="77">
        <v>0</v>
      </c>
      <c r="W45" s="77">
        <v>1</v>
      </c>
      <c r="X45" s="77">
        <f t="shared" si="27"/>
        <v>8</v>
      </c>
      <c r="Y45" s="76" t="s">
        <v>44</v>
      </c>
      <c r="Z45" s="76" t="s">
        <v>171</v>
      </c>
      <c r="AA45" s="76" t="s">
        <v>53</v>
      </c>
      <c r="AB45" s="76" t="s">
        <v>102</v>
      </c>
      <c r="AC45" s="80" t="s">
        <v>123</v>
      </c>
      <c r="AD45" s="76" t="s">
        <v>172</v>
      </c>
      <c r="AE45" s="76" t="s">
        <v>46</v>
      </c>
    </row>
    <row r="46" spans="1:31" s="78" customFormat="1" ht="111" customHeight="1">
      <c r="A46" s="76" t="s">
        <v>39</v>
      </c>
      <c r="B46" s="76" t="s">
        <v>597</v>
      </c>
      <c r="C46" s="76" t="s">
        <v>56</v>
      </c>
      <c r="D46" s="76" t="s">
        <v>57</v>
      </c>
      <c r="E46" s="77" t="s">
        <v>40</v>
      </c>
      <c r="F46" s="76" t="s">
        <v>162</v>
      </c>
      <c r="G46" s="76" t="s">
        <v>48</v>
      </c>
      <c r="H46" s="76" t="s">
        <v>163</v>
      </c>
      <c r="I46" s="76" t="s">
        <v>164</v>
      </c>
      <c r="J46" s="76" t="s">
        <v>43</v>
      </c>
      <c r="K46" s="76" t="s">
        <v>43</v>
      </c>
      <c r="L46" s="76" t="s">
        <v>43</v>
      </c>
      <c r="M46" s="77">
        <v>6</v>
      </c>
      <c r="N46" s="77">
        <v>3</v>
      </c>
      <c r="O46" s="77">
        <f>+M46*N46</f>
        <v>18</v>
      </c>
      <c r="P46" s="77" t="str">
        <f>+IF(O46&gt;=24,"Muy Alto (MA)",IF(O46&gt;=10,"Alto (A)",IF(O46&gt;=6,"Medio (M)",IF(O46&gt;=2,"Bajo (B)"))))</f>
        <v>Alto (A)</v>
      </c>
      <c r="Q46" s="77">
        <v>25</v>
      </c>
      <c r="R46" s="77">
        <f>+O46*Q46</f>
        <v>450</v>
      </c>
      <c r="S46" s="79" t="str">
        <f>IF(R46&lt;=20,"IV",IF(R46&gt;=600,"I",IF(R46&gt;=150,"II",IF(R46&gt;=40,"III",IF(R46&gt;=20,"IV")*IF(R46&lt;=20,"IV")))))</f>
        <v>II</v>
      </c>
      <c r="T46" s="76" t="str">
        <f>+IF(S46="I","No Aceptable",IF(S46="II","No Aceptable o Aceptable con control especifico",IF(S46="III","Mejorable",IF(S46="IV","Aceptable"))))</f>
        <v>No Aceptable o Aceptable con control especifico</v>
      </c>
      <c r="U46" s="77">
        <v>2</v>
      </c>
      <c r="V46" s="77">
        <v>0</v>
      </c>
      <c r="W46" s="77">
        <v>0</v>
      </c>
      <c r="X46" s="77">
        <f>SUM(U46:W46)</f>
        <v>2</v>
      </c>
      <c r="Y46" s="76" t="s">
        <v>165</v>
      </c>
      <c r="Z46" s="76" t="s">
        <v>166</v>
      </c>
      <c r="AA46" s="76"/>
      <c r="AB46" s="76"/>
      <c r="AC46" s="76" t="s">
        <v>167</v>
      </c>
      <c r="AD46" s="76" t="s">
        <v>168</v>
      </c>
      <c r="AE46" s="76" t="s">
        <v>46</v>
      </c>
    </row>
    <row r="47" spans="1:31" s="78" customFormat="1" ht="111" customHeight="1">
      <c r="A47" s="76" t="s">
        <v>39</v>
      </c>
      <c r="B47" s="76" t="s">
        <v>597</v>
      </c>
      <c r="C47" s="76" t="s">
        <v>173</v>
      </c>
      <c r="D47" s="76" t="s">
        <v>174</v>
      </c>
      <c r="E47" s="77" t="s">
        <v>40</v>
      </c>
      <c r="F47" s="76" t="s">
        <v>175</v>
      </c>
      <c r="G47" s="76" t="s">
        <v>48</v>
      </c>
      <c r="H47" s="76" t="s">
        <v>163</v>
      </c>
      <c r="I47" s="76" t="s">
        <v>164</v>
      </c>
      <c r="J47" s="76" t="s">
        <v>176</v>
      </c>
      <c r="K47" s="76" t="s">
        <v>43</v>
      </c>
      <c r="L47" s="76" t="s">
        <v>43</v>
      </c>
      <c r="M47" s="77">
        <v>2</v>
      </c>
      <c r="N47" s="77">
        <v>4</v>
      </c>
      <c r="O47" s="77">
        <f t="shared" si="25"/>
        <v>8</v>
      </c>
      <c r="P47" s="77" t="str">
        <f t="shared" si="13"/>
        <v>Medio (M)</v>
      </c>
      <c r="Q47" s="77">
        <v>25</v>
      </c>
      <c r="R47" s="77">
        <f t="shared" si="26"/>
        <v>200</v>
      </c>
      <c r="S47" s="79" t="str">
        <f t="shared" si="14"/>
        <v>II</v>
      </c>
      <c r="T47" s="76" t="str">
        <f t="shared" si="15"/>
        <v>No Aceptable o Aceptable con control especifico</v>
      </c>
      <c r="U47" s="77">
        <v>2</v>
      </c>
      <c r="V47" s="77">
        <v>0</v>
      </c>
      <c r="W47" s="77">
        <v>0</v>
      </c>
      <c r="X47" s="77">
        <f t="shared" si="27"/>
        <v>2</v>
      </c>
      <c r="Y47" s="76" t="s">
        <v>177</v>
      </c>
      <c r="Z47" s="76" t="s">
        <v>171</v>
      </c>
      <c r="AA47" s="76"/>
      <c r="AB47" s="76"/>
      <c r="AC47" s="76" t="s">
        <v>616</v>
      </c>
      <c r="AD47" s="76" t="s">
        <v>617</v>
      </c>
      <c r="AE47" s="76" t="s">
        <v>46</v>
      </c>
    </row>
    <row r="48" spans="1:31" s="78" customFormat="1" ht="111" customHeight="1">
      <c r="A48" s="76" t="s">
        <v>39</v>
      </c>
      <c r="B48" s="76" t="s">
        <v>618</v>
      </c>
      <c r="C48" s="76" t="s">
        <v>56</v>
      </c>
      <c r="D48" s="76" t="s">
        <v>57</v>
      </c>
      <c r="E48" s="77" t="s">
        <v>40</v>
      </c>
      <c r="F48" s="76" t="s">
        <v>122</v>
      </c>
      <c r="G48" s="76" t="s">
        <v>59</v>
      </c>
      <c r="H48" s="76" t="s">
        <v>79</v>
      </c>
      <c r="I48" s="76" t="s">
        <v>80</v>
      </c>
      <c r="J48" s="76" t="s">
        <v>43</v>
      </c>
      <c r="K48" s="76" t="s">
        <v>43</v>
      </c>
      <c r="L48" s="76" t="s">
        <v>43</v>
      </c>
      <c r="M48" s="77">
        <v>6</v>
      </c>
      <c r="N48" s="77">
        <v>3</v>
      </c>
      <c r="O48" s="77">
        <f t="shared" si="25"/>
        <v>18</v>
      </c>
      <c r="P48" s="77" t="str">
        <f t="shared" si="13"/>
        <v>Alto (A)</v>
      </c>
      <c r="Q48" s="77">
        <v>25</v>
      </c>
      <c r="R48" s="77">
        <f t="shared" si="26"/>
        <v>450</v>
      </c>
      <c r="S48" s="79" t="str">
        <f t="shared" si="14"/>
        <v>II</v>
      </c>
      <c r="T48" s="76" t="str">
        <f t="shared" si="15"/>
        <v>No Aceptable o Aceptable con control especifico</v>
      </c>
      <c r="U48" s="77">
        <v>25</v>
      </c>
      <c r="V48" s="77">
        <v>1</v>
      </c>
      <c r="W48" s="77">
        <v>0</v>
      </c>
      <c r="X48" s="77">
        <f t="shared" si="27"/>
        <v>26</v>
      </c>
      <c r="Y48" s="76" t="s">
        <v>44</v>
      </c>
      <c r="Z48" s="76" t="s">
        <v>171</v>
      </c>
      <c r="AA48" s="76" t="s">
        <v>53</v>
      </c>
      <c r="AB48" s="76" t="s">
        <v>102</v>
      </c>
      <c r="AC48" s="80" t="s">
        <v>619</v>
      </c>
      <c r="AD48" s="76" t="s">
        <v>172</v>
      </c>
      <c r="AE48" s="76" t="s">
        <v>46</v>
      </c>
    </row>
    <row r="49" spans="1:31" s="78" customFormat="1" ht="111" customHeight="1" thickBot="1">
      <c r="A49" s="76" t="s">
        <v>39</v>
      </c>
      <c r="B49" s="76" t="s">
        <v>629</v>
      </c>
      <c r="C49" s="76" t="s">
        <v>621</v>
      </c>
      <c r="D49" s="76" t="s">
        <v>622</v>
      </c>
      <c r="E49" s="77" t="s">
        <v>40</v>
      </c>
      <c r="F49" s="76" t="s">
        <v>623</v>
      </c>
      <c r="G49" s="76" t="s">
        <v>186</v>
      </c>
      <c r="H49" s="76" t="s">
        <v>624</v>
      </c>
      <c r="I49" s="76" t="s">
        <v>695</v>
      </c>
      <c r="J49" s="76" t="s">
        <v>43</v>
      </c>
      <c r="K49" s="76" t="s">
        <v>696</v>
      </c>
      <c r="L49" s="76" t="s">
        <v>642</v>
      </c>
      <c r="M49" s="77">
        <v>2</v>
      </c>
      <c r="N49" s="77">
        <v>3</v>
      </c>
      <c r="O49" s="77">
        <f t="shared" ref="O49" si="28">+M49*N49</f>
        <v>6</v>
      </c>
      <c r="P49" s="77" t="str">
        <f>+IF(O49&gt;=24,"Muy Alto (MA)",IF(O49&gt;=10,"Alto (A)",IF(O49&gt;=6,"Medio(M)",IF(O49&gt;=2,"Bajo(B)"))))</f>
        <v>Medio(M)</v>
      </c>
      <c r="Q49" s="77">
        <v>25</v>
      </c>
      <c r="R49" s="77">
        <f t="shared" ref="R49" si="29">+O49*Q49</f>
        <v>150</v>
      </c>
      <c r="S49" s="80" t="str">
        <f>IF(R49&lt;=20,"IV",IF(R49&gt;=600,"I",IF(R49&gt;=150,"II",IF(R49&gt;=40,"III",IF(R49&gt;=20,"IV")*IF(R49&lt;=20,"IV")))))</f>
        <v>II</v>
      </c>
      <c r="T49" s="76" t="str">
        <f>+IF(S49="I","No Aceptable",IF(S49="II","No Aceptable o Aceptable con control especifico",IF(S49="III","Mejorable",IF(S49="IV","Aceptable"))))</f>
        <v>No Aceptable o Aceptable con control especifico</v>
      </c>
      <c r="U49" s="77">
        <v>45</v>
      </c>
      <c r="V49" s="77">
        <v>1</v>
      </c>
      <c r="W49" s="77">
        <v>0</v>
      </c>
      <c r="X49" s="77">
        <f t="shared" ref="X49" si="30">SUM(U49:W49)</f>
        <v>46</v>
      </c>
      <c r="Y49" s="76" t="s">
        <v>697</v>
      </c>
      <c r="Z49" s="76" t="s">
        <v>626</v>
      </c>
      <c r="AA49" s="80" t="s">
        <v>53</v>
      </c>
      <c r="AB49" s="80" t="s">
        <v>698</v>
      </c>
      <c r="AC49" s="80" t="s">
        <v>699</v>
      </c>
      <c r="AD49" s="76" t="s">
        <v>627</v>
      </c>
      <c r="AE49" s="76" t="s">
        <v>700</v>
      </c>
    </row>
    <row r="50" spans="1:31" s="78" customFormat="1" ht="111" customHeight="1">
      <c r="A50" s="76" t="s">
        <v>39</v>
      </c>
      <c r="B50" s="76" t="s">
        <v>694</v>
      </c>
      <c r="C50" s="76" t="s">
        <v>125</v>
      </c>
      <c r="D50" s="76" t="s">
        <v>701</v>
      </c>
      <c r="E50" s="77" t="s">
        <v>40</v>
      </c>
      <c r="F50" s="76" t="s">
        <v>631</v>
      </c>
      <c r="G50" s="76" t="s">
        <v>65</v>
      </c>
      <c r="H50" s="76" t="s">
        <v>630</v>
      </c>
      <c r="I50" s="76" t="s">
        <v>702</v>
      </c>
      <c r="J50" s="76" t="s">
        <v>43</v>
      </c>
      <c r="K50" s="76" t="s">
        <v>43</v>
      </c>
      <c r="L50" s="76" t="s">
        <v>703</v>
      </c>
      <c r="M50" s="77">
        <v>6</v>
      </c>
      <c r="N50" s="77">
        <v>2</v>
      </c>
      <c r="O50" s="77">
        <f>+M50*N50</f>
        <v>12</v>
      </c>
      <c r="P50" s="77" t="str">
        <f>+IF(O50&gt;=24,"Muy Alto (MA)",IF(O50&gt;=10,"Alto (A)",IF(O50&gt;=6,"Medio (M)",IF(O50&gt;=2,"Bajo (B)"))))</f>
        <v>Alto (A)</v>
      </c>
      <c r="Q50" s="77">
        <v>25</v>
      </c>
      <c r="R50" s="77">
        <f>+O50*Q50</f>
        <v>300</v>
      </c>
      <c r="S50" s="79" t="str">
        <f>IF(R50&lt;=20,"IV",IF(R50&gt;=600,"I",IF(R50&gt;=150,"II",IF(R50&gt;=40,"III",IF(R50&gt;=20,"IV")*IF(R50&lt;=20,"IV")))))</f>
        <v>II</v>
      </c>
      <c r="T50" s="76" t="str">
        <f>+IF(S50="I","No Aceptable",IF(S50="II","No Aceptable o Aceptable con control especifico",IF(S50="III","Mejorable",IF(S50="IV","Aceptable"))))</f>
        <v>No Aceptable o Aceptable con control especifico</v>
      </c>
      <c r="U50" s="77">
        <v>45</v>
      </c>
      <c r="V50" s="77"/>
      <c r="W50" s="77">
        <v>0</v>
      </c>
      <c r="X50" s="77">
        <f>SUM(U50:W50)</f>
        <v>45</v>
      </c>
      <c r="Y50" s="76" t="s">
        <v>704</v>
      </c>
      <c r="Z50" s="76" t="s">
        <v>705</v>
      </c>
      <c r="AA50" s="76" t="s">
        <v>53</v>
      </c>
      <c r="AB50" s="76" t="s">
        <v>53</v>
      </c>
      <c r="AC50" s="76" t="s">
        <v>706</v>
      </c>
      <c r="AD50" s="76" t="s">
        <v>632</v>
      </c>
      <c r="AE50" s="90" t="s">
        <v>707</v>
      </c>
    </row>
    <row r="51" spans="1:31" s="78" customFormat="1" ht="111" customHeight="1">
      <c r="A51" s="76" t="s">
        <v>39</v>
      </c>
      <c r="B51" s="76" t="s">
        <v>694</v>
      </c>
      <c r="C51" s="76" t="s">
        <v>125</v>
      </c>
      <c r="D51" s="76" t="s">
        <v>620</v>
      </c>
      <c r="E51" s="77" t="s">
        <v>40</v>
      </c>
      <c r="F51" s="76" t="s">
        <v>201</v>
      </c>
      <c r="G51" s="76" t="s">
        <v>83</v>
      </c>
      <c r="H51" s="76" t="s">
        <v>202</v>
      </c>
      <c r="I51" s="76" t="s">
        <v>711</v>
      </c>
      <c r="J51" s="76" t="s">
        <v>43</v>
      </c>
      <c r="K51" s="76" t="s">
        <v>43</v>
      </c>
      <c r="L51" s="76" t="s">
        <v>708</v>
      </c>
      <c r="M51" s="77">
        <v>6</v>
      </c>
      <c r="N51" s="77">
        <v>2</v>
      </c>
      <c r="O51" s="77">
        <f t="shared" si="25"/>
        <v>12</v>
      </c>
      <c r="P51" s="77" t="str">
        <f t="shared" si="13"/>
        <v>Alto (A)</v>
      </c>
      <c r="Q51" s="77">
        <v>25</v>
      </c>
      <c r="R51" s="77">
        <f t="shared" si="26"/>
        <v>300</v>
      </c>
      <c r="S51" s="79" t="str">
        <f t="shared" si="14"/>
        <v>II</v>
      </c>
      <c r="T51" s="76" t="str">
        <f t="shared" si="15"/>
        <v>No Aceptable o Aceptable con control especifico</v>
      </c>
      <c r="U51" s="77">
        <v>45</v>
      </c>
      <c r="V51" s="77">
        <v>0</v>
      </c>
      <c r="W51" s="77">
        <v>0</v>
      </c>
      <c r="X51" s="77">
        <f t="shared" ref="X51" si="31">SUM(U51:W51)</f>
        <v>45</v>
      </c>
      <c r="Y51" s="76" t="s">
        <v>709</v>
      </c>
      <c r="Z51" s="76" t="s">
        <v>710</v>
      </c>
      <c r="AA51" s="76" t="s">
        <v>53</v>
      </c>
      <c r="AB51" s="76" t="s">
        <v>53</v>
      </c>
      <c r="AC51" s="76" t="s">
        <v>712</v>
      </c>
      <c r="AD51" s="76" t="s">
        <v>633</v>
      </c>
      <c r="AE51" s="76" t="s">
        <v>634</v>
      </c>
    </row>
    <row r="52" spans="1:31" s="78" customFormat="1" ht="111" customHeight="1">
      <c r="A52" s="76" t="s">
        <v>39</v>
      </c>
      <c r="B52" s="76" t="s">
        <v>618</v>
      </c>
      <c r="C52" s="76" t="s">
        <v>178</v>
      </c>
      <c r="D52" s="76" t="s">
        <v>179</v>
      </c>
      <c r="E52" s="77" t="s">
        <v>40</v>
      </c>
      <c r="F52" s="76" t="s">
        <v>180</v>
      </c>
      <c r="G52" s="76" t="s">
        <v>48</v>
      </c>
      <c r="H52" s="76" t="s">
        <v>49</v>
      </c>
      <c r="I52" s="76" t="s">
        <v>713</v>
      </c>
      <c r="J52" s="76" t="s">
        <v>714</v>
      </c>
      <c r="K52" s="76" t="s">
        <v>715</v>
      </c>
      <c r="L52" s="76" t="s">
        <v>716</v>
      </c>
      <c r="M52" s="77">
        <v>6</v>
      </c>
      <c r="N52" s="77">
        <v>2</v>
      </c>
      <c r="O52" s="77">
        <f t="shared" si="25"/>
        <v>12</v>
      </c>
      <c r="P52" s="77" t="str">
        <f>+IF(O52&gt;=24,"Muy Alto (MA)",IF(O52&gt;=10,"Alto (A)",IF(O52&gt;=6,"Medio (M)",IF(O52&gt;=2,"Bajo (B)"))))</f>
        <v>Alto (A)</v>
      </c>
      <c r="Q52" s="77">
        <v>60</v>
      </c>
      <c r="R52" s="77">
        <f t="shared" si="26"/>
        <v>720</v>
      </c>
      <c r="S52" s="79" t="str">
        <f>IF(R52&lt;=20,"IV",IF(R52&gt;=600,"I",IF(R52&gt;=150,"II",IF(R52&gt;=40,"III",IF(R52&gt;=20,"IV")*IF(R52&lt;=20,"IV")))))</f>
        <v>I</v>
      </c>
      <c r="T52" s="76" t="str">
        <f>+IF(S52="I","No Aceptable",IF(S52="II","No Aceptable o Aceptable con control especifico",IF(S52="III","Mejorable",IF(S52="IV","Aceptable"))))</f>
        <v>No Aceptable</v>
      </c>
      <c r="U52" s="77">
        <v>15</v>
      </c>
      <c r="V52" s="77">
        <v>1</v>
      </c>
      <c r="W52" s="77">
        <v>0</v>
      </c>
      <c r="X52" s="77">
        <f t="shared" si="27"/>
        <v>16</v>
      </c>
      <c r="Y52" s="76" t="s">
        <v>717</v>
      </c>
      <c r="Z52" s="76" t="s">
        <v>718</v>
      </c>
      <c r="AA52" s="76" t="s">
        <v>53</v>
      </c>
      <c r="AB52" s="76" t="s">
        <v>53</v>
      </c>
      <c r="AC52" s="76" t="s">
        <v>719</v>
      </c>
      <c r="AD52" s="76" t="s">
        <v>720</v>
      </c>
      <c r="AE52" s="76" t="s">
        <v>721</v>
      </c>
    </row>
    <row r="53" spans="1:31" s="78" customFormat="1" ht="111" customHeight="1">
      <c r="A53" s="76" t="s">
        <v>39</v>
      </c>
      <c r="B53" s="76" t="s">
        <v>645</v>
      </c>
      <c r="C53" s="76" t="s">
        <v>636</v>
      </c>
      <c r="D53" s="76" t="s">
        <v>637</v>
      </c>
      <c r="E53" s="77" t="s">
        <v>40</v>
      </c>
      <c r="F53" s="76" t="s">
        <v>638</v>
      </c>
      <c r="G53" s="76" t="s">
        <v>186</v>
      </c>
      <c r="H53" s="76" t="s">
        <v>639</v>
      </c>
      <c r="I53" s="76" t="s">
        <v>625</v>
      </c>
      <c r="J53" s="76" t="s">
        <v>640</v>
      </c>
      <c r="K53" s="76" t="s">
        <v>641</v>
      </c>
      <c r="L53" s="76" t="s">
        <v>642</v>
      </c>
      <c r="M53" s="77">
        <v>2</v>
      </c>
      <c r="N53" s="77">
        <v>3</v>
      </c>
      <c r="O53" s="77">
        <f t="shared" si="25"/>
        <v>6</v>
      </c>
      <c r="P53" s="77" t="str">
        <f>+IF(O53&gt;=24,"Muy Alto (MA)",IF(O53&gt;=10,"Alto (A)",IF(O53&gt;=6,"Medio(M)",IF(O53&gt;=2,"Bajo(B)"))))</f>
        <v>Medio(M)</v>
      </c>
      <c r="Q53" s="77">
        <v>25</v>
      </c>
      <c r="R53" s="77">
        <f t="shared" si="26"/>
        <v>150</v>
      </c>
      <c r="S53" s="80" t="str">
        <f>IF(R53&lt;=20,"IV",IF(R53&gt;=600,"I",IF(R53&gt;=150,"II",IF(R53&gt;=40,"III",IF(R53&gt;=20,"IV")*IF(R53&lt;=20,"IV")))))</f>
        <v>II</v>
      </c>
      <c r="T53" s="76" t="str">
        <f>+IF(S53="I","No Aceptable",IF(S53="II","No Aceptable o Aceptable con control especifico",IF(S53="III","Mejorable",IF(S53="IV","Aceptable"))))</f>
        <v>No Aceptable o Aceptable con control especifico</v>
      </c>
      <c r="U53" s="77">
        <v>0</v>
      </c>
      <c r="V53" s="77">
        <v>0</v>
      </c>
      <c r="W53" s="77">
        <v>7</v>
      </c>
      <c r="X53" s="77">
        <f t="shared" si="27"/>
        <v>7</v>
      </c>
      <c r="Y53" s="76" t="s">
        <v>189</v>
      </c>
      <c r="Z53" s="76" t="s">
        <v>626</v>
      </c>
      <c r="AA53" s="80" t="s">
        <v>53</v>
      </c>
      <c r="AB53" s="80" t="s">
        <v>53</v>
      </c>
      <c r="AC53" s="80" t="s">
        <v>643</v>
      </c>
      <c r="AD53" s="76" t="s">
        <v>644</v>
      </c>
      <c r="AE53" s="76" t="s">
        <v>628</v>
      </c>
    </row>
    <row r="54" spans="1:31" s="78" customFormat="1" ht="111" customHeight="1">
      <c r="A54" s="76" t="s">
        <v>39</v>
      </c>
      <c r="B54" s="76" t="s">
        <v>645</v>
      </c>
      <c r="C54" s="76" t="s">
        <v>636</v>
      </c>
      <c r="D54" s="76" t="s">
        <v>732</v>
      </c>
      <c r="E54" s="77" t="s">
        <v>40</v>
      </c>
      <c r="F54" s="76" t="s">
        <v>733</v>
      </c>
      <c r="G54" s="76" t="s">
        <v>83</v>
      </c>
      <c r="H54" s="76" t="s">
        <v>202</v>
      </c>
      <c r="I54" s="76" t="s">
        <v>711</v>
      </c>
      <c r="J54" s="76" t="s">
        <v>43</v>
      </c>
      <c r="K54" s="76" t="s">
        <v>43</v>
      </c>
      <c r="L54" s="76" t="s">
        <v>708</v>
      </c>
      <c r="M54" s="77">
        <v>6</v>
      </c>
      <c r="N54" s="77">
        <v>2</v>
      </c>
      <c r="O54" s="77">
        <f t="shared" ref="O54" si="32">+M54*N54</f>
        <v>12</v>
      </c>
      <c r="P54" s="77" t="str">
        <f t="shared" ref="P54" si="33">+IF(O54&gt;=24,"Muy Alto (MA)",IF(O54&gt;=10,"Alto (A)",IF(O54&gt;=6,"Medio (M)",IF(O54&gt;=2,"Bajo (B)"))))</f>
        <v>Alto (A)</v>
      </c>
      <c r="Q54" s="77">
        <v>25</v>
      </c>
      <c r="R54" s="77">
        <f t="shared" ref="R54" si="34">+O54*Q54</f>
        <v>300</v>
      </c>
      <c r="S54" s="79" t="str">
        <f t="shared" ref="S54" si="35">IF(R54&lt;=20,"IV",IF(R54&gt;=600,"I",IF(R54&gt;=150,"II",IF(R54&gt;=40,"III",IF(R54&gt;=20,"IV")*IF(R54&lt;=20,"IV")))))</f>
        <v>II</v>
      </c>
      <c r="T54" s="76" t="str">
        <f t="shared" ref="T54" si="36">+IF(S54="I","No Aceptable",IF(S54="II","No Aceptable o Aceptable con control especifico",IF(S54="III","Mejorable",IF(S54="IV","Aceptable"))))</f>
        <v>No Aceptable o Aceptable con control especifico</v>
      </c>
      <c r="U54" s="77">
        <v>0</v>
      </c>
      <c r="V54" s="77">
        <v>0</v>
      </c>
      <c r="W54" s="77">
        <v>7</v>
      </c>
      <c r="X54" s="77">
        <f t="shared" si="27"/>
        <v>7</v>
      </c>
      <c r="Y54" s="76" t="s">
        <v>709</v>
      </c>
      <c r="Z54" s="76" t="s">
        <v>710</v>
      </c>
      <c r="AA54" s="76" t="s">
        <v>53</v>
      </c>
      <c r="AB54" s="76" t="s">
        <v>53</v>
      </c>
      <c r="AC54" s="76" t="s">
        <v>712</v>
      </c>
      <c r="AD54" s="76" t="s">
        <v>633</v>
      </c>
      <c r="AE54" s="76" t="s">
        <v>734</v>
      </c>
    </row>
    <row r="55" spans="1:31" s="78" customFormat="1" ht="111" customHeight="1">
      <c r="A55" s="76" t="s">
        <v>249</v>
      </c>
      <c r="B55" s="76" t="s">
        <v>645</v>
      </c>
      <c r="C55" s="76" t="s">
        <v>636</v>
      </c>
      <c r="D55" s="76" t="s">
        <v>646</v>
      </c>
      <c r="E55" s="77" t="s">
        <v>40</v>
      </c>
      <c r="F55" s="76" t="s">
        <v>647</v>
      </c>
      <c r="G55" s="76" t="s">
        <v>59</v>
      </c>
      <c r="H55" s="76" t="s">
        <v>115</v>
      </c>
      <c r="I55" s="76" t="s">
        <v>648</v>
      </c>
      <c r="J55" s="76" t="s">
        <v>43</v>
      </c>
      <c r="K55" s="76" t="s">
        <v>43</v>
      </c>
      <c r="L55" s="76" t="s">
        <v>43</v>
      </c>
      <c r="M55" s="77">
        <v>6</v>
      </c>
      <c r="N55" s="77">
        <v>3</v>
      </c>
      <c r="O55" s="77">
        <f t="shared" si="25"/>
        <v>18</v>
      </c>
      <c r="P55" s="77" t="str">
        <f t="shared" ref="P55" si="37">+IF(O55&gt;=24,"Muy Alto (MA)",IF(O55&gt;=10,"Alto (A)",IF(O55&gt;=6,"Medio (M)",IF(O55&gt;=2,"Bajo (B)"))))</f>
        <v>Alto (A)</v>
      </c>
      <c r="Q55" s="77">
        <v>25</v>
      </c>
      <c r="R55" s="77">
        <f t="shared" si="26"/>
        <v>450</v>
      </c>
      <c r="S55" s="79" t="str">
        <f t="shared" ref="S55" si="38">IF(R55&lt;=20,"IV",IF(R55&gt;=600,"I",IF(R55&gt;=150,"II",IF(R55&gt;=40,"III",IF(R55&gt;=20,"IV")*IF(R55&lt;=20,"IV")))))</f>
        <v>II</v>
      </c>
      <c r="T55" s="76" t="str">
        <f t="shared" ref="T55" si="39">+IF(S55="I","No Aceptable",IF(S55="II","No Aceptable o Aceptable con control especifico",IF(S55="III","Mejorable",IF(S55="IV","Aceptable"))))</f>
        <v>No Aceptable o Aceptable con control especifico</v>
      </c>
      <c r="U55" s="77">
        <v>0</v>
      </c>
      <c r="V55" s="77">
        <v>0</v>
      </c>
      <c r="W55" s="77">
        <v>7</v>
      </c>
      <c r="X55" s="77">
        <f t="shared" si="27"/>
        <v>7</v>
      </c>
      <c r="Y55" s="76" t="s">
        <v>44</v>
      </c>
      <c r="Z55" s="76" t="s">
        <v>101</v>
      </c>
      <c r="AA55" s="76" t="s">
        <v>53</v>
      </c>
      <c r="AB55" s="76" t="s">
        <v>102</v>
      </c>
      <c r="AC55" s="80" t="s">
        <v>613</v>
      </c>
      <c r="AD55" s="76" t="s">
        <v>161</v>
      </c>
      <c r="AE55" s="76" t="s">
        <v>46</v>
      </c>
    </row>
    <row r="56" spans="1:31" s="78" customFormat="1" ht="111" customHeight="1">
      <c r="A56" s="76" t="s">
        <v>39</v>
      </c>
      <c r="B56" s="76" t="s">
        <v>645</v>
      </c>
      <c r="C56" s="76" t="s">
        <v>722</v>
      </c>
      <c r="D56" s="76" t="s">
        <v>184</v>
      </c>
      <c r="E56" s="77" t="s">
        <v>40</v>
      </c>
      <c r="F56" s="76" t="s">
        <v>185</v>
      </c>
      <c r="G56" s="76" t="s">
        <v>186</v>
      </c>
      <c r="H56" s="76" t="s">
        <v>187</v>
      </c>
      <c r="I56" s="76" t="s">
        <v>188</v>
      </c>
      <c r="J56" s="76" t="s">
        <v>43</v>
      </c>
      <c r="K56" s="76" t="s">
        <v>43</v>
      </c>
      <c r="L56" s="76" t="s">
        <v>43</v>
      </c>
      <c r="M56" s="77">
        <v>2</v>
      </c>
      <c r="N56" s="77">
        <v>3</v>
      </c>
      <c r="O56" s="77">
        <f t="shared" si="25"/>
        <v>6</v>
      </c>
      <c r="P56" s="77" t="str">
        <f>+IF(O56&gt;=24,"Muy Alto (MA)",IF(O56&gt;=10,"Alto (A)",IF(O56&gt;=6,"Medio(M)",IF(O56&gt;=2,"Bajo(B)"))))</f>
        <v>Medio(M)</v>
      </c>
      <c r="Q56" s="77">
        <v>25</v>
      </c>
      <c r="R56" s="77">
        <f t="shared" si="26"/>
        <v>150</v>
      </c>
      <c r="S56" s="80" t="str">
        <f>IF(R56&lt;=20,"IV",IF(R56&gt;=600,"I",IF(R56&gt;=150,"II",IF(R56&gt;=40,"III",IF(R56&gt;=20,"IV")*IF(R56&lt;=20,"IV")))))</f>
        <v>II</v>
      </c>
      <c r="T56" s="76" t="str">
        <f>+IF(S56="I","No Aceptable",IF(S56="II","No Aceptable o Aceptable con control especifico",IF(S56="III","Mejorable",IF(S56="IV","Aceptable"))))</f>
        <v>No Aceptable o Aceptable con control especifico</v>
      </c>
      <c r="U56" s="77">
        <v>0</v>
      </c>
      <c r="V56" s="77">
        <v>0</v>
      </c>
      <c r="W56" s="77">
        <v>7</v>
      </c>
      <c r="X56" s="77">
        <f t="shared" si="27"/>
        <v>7</v>
      </c>
      <c r="Y56" s="76" t="s">
        <v>189</v>
      </c>
      <c r="Z56" s="76" t="s">
        <v>635</v>
      </c>
      <c r="AA56" s="80" t="s">
        <v>53</v>
      </c>
      <c r="AB56" s="80" t="s">
        <v>53</v>
      </c>
      <c r="AC56" s="80" t="s">
        <v>53</v>
      </c>
      <c r="AD56" s="76" t="s">
        <v>190</v>
      </c>
      <c r="AE56" s="76" t="s">
        <v>191</v>
      </c>
    </row>
    <row r="57" spans="1:31" s="78" customFormat="1" ht="111" customHeight="1">
      <c r="A57" s="76" t="s">
        <v>39</v>
      </c>
      <c r="B57" s="76" t="s">
        <v>645</v>
      </c>
      <c r="C57" s="76" t="s">
        <v>723</v>
      </c>
      <c r="D57" s="76" t="s">
        <v>724</v>
      </c>
      <c r="E57" s="77" t="s">
        <v>40</v>
      </c>
      <c r="F57" s="76" t="s">
        <v>556</v>
      </c>
      <c r="G57" s="76" t="s">
        <v>186</v>
      </c>
      <c r="H57" s="76" t="s">
        <v>725</v>
      </c>
      <c r="I57" s="76" t="s">
        <v>726</v>
      </c>
      <c r="J57" s="76" t="s">
        <v>43</v>
      </c>
      <c r="K57" s="76" t="s">
        <v>731</v>
      </c>
      <c r="L57" s="76" t="s">
        <v>728</v>
      </c>
      <c r="M57" s="77">
        <v>2</v>
      </c>
      <c r="N57" s="77">
        <v>3</v>
      </c>
      <c r="O57" s="77">
        <f t="shared" ref="O57" si="40">+M57*N57</f>
        <v>6</v>
      </c>
      <c r="P57" s="77" t="str">
        <f>+IF(O57&gt;=24,"Muy Alto (MA)",IF(O57&gt;=10,"Alto (A)",IF(O57&gt;=6,"Medio(M)",IF(O57&gt;=2,"Bajo(B)"))))</f>
        <v>Medio(M)</v>
      </c>
      <c r="Q57" s="77">
        <v>25</v>
      </c>
      <c r="R57" s="77">
        <f t="shared" ref="R57" si="41">+O57*Q57</f>
        <v>150</v>
      </c>
      <c r="S57" s="80" t="str">
        <f>IF(R57&lt;=20,"IV",IF(R57&gt;=600,"I",IF(R57&gt;=150,"II",IF(R57&gt;=40,"III",IF(R57&gt;=20,"IV")*IF(R57&lt;=20,"IV")))))</f>
        <v>II</v>
      </c>
      <c r="T57" s="76" t="str">
        <f>+IF(S57="I","No Aceptable",IF(S57="II","No Aceptable o Aceptable con control especifico",IF(S57="III","Mejorable",IF(S57="IV","Aceptable"))))</f>
        <v>No Aceptable o Aceptable con control especifico</v>
      </c>
      <c r="U57" s="77">
        <v>0</v>
      </c>
      <c r="V57" s="77">
        <v>0</v>
      </c>
      <c r="W57" s="77">
        <v>7</v>
      </c>
      <c r="X57" s="77">
        <f t="shared" ref="X57" si="42">SUM(U57:W57)</f>
        <v>7</v>
      </c>
      <c r="Y57" s="76" t="s">
        <v>730</v>
      </c>
      <c r="Z57" s="76" t="s">
        <v>729</v>
      </c>
      <c r="AA57" s="80" t="s">
        <v>53</v>
      </c>
      <c r="AB57" s="80" t="s">
        <v>53</v>
      </c>
      <c r="AC57" s="80" t="s">
        <v>53</v>
      </c>
      <c r="AD57" s="76" t="s">
        <v>727</v>
      </c>
      <c r="AE57" s="76" t="s">
        <v>191</v>
      </c>
    </row>
    <row r="58" spans="1:31" s="78" customFormat="1" ht="111" customHeight="1" thickBot="1">
      <c r="A58" s="76" t="s">
        <v>39</v>
      </c>
      <c r="B58" s="76" t="s">
        <v>738</v>
      </c>
      <c r="C58" s="80" t="s">
        <v>56</v>
      </c>
      <c r="D58" s="80" t="s">
        <v>57</v>
      </c>
      <c r="E58" s="81" t="s">
        <v>40</v>
      </c>
      <c r="F58" s="80" t="s">
        <v>58</v>
      </c>
      <c r="G58" s="80" t="s">
        <v>59</v>
      </c>
      <c r="H58" s="80" t="s">
        <v>60</v>
      </c>
      <c r="I58" s="80" t="s">
        <v>61</v>
      </c>
      <c r="J58" s="80" t="s">
        <v>43</v>
      </c>
      <c r="K58" s="80" t="s">
        <v>649</v>
      </c>
      <c r="L58" s="80" t="s">
        <v>577</v>
      </c>
      <c r="M58" s="81">
        <v>6</v>
      </c>
      <c r="N58" s="81">
        <v>3</v>
      </c>
      <c r="O58" s="81">
        <f>+M58*N58</f>
        <v>18</v>
      </c>
      <c r="P58" s="81" t="str">
        <f>+IF(O58&gt;=24,"Muy Alto (MA)",IF(O58&gt;=10,"Alto (A)",IF(O58&gt;=6,"Medio (M)",IF(O58&gt;=2,"Bajo (B)"))))</f>
        <v>Alto (A)</v>
      </c>
      <c r="Q58" s="81">
        <v>10</v>
      </c>
      <c r="R58" s="81">
        <f>+O58*Q58</f>
        <v>180</v>
      </c>
      <c r="S58" s="102" t="str">
        <f>IF(R58&lt;=20,"IV",IF(R58&gt;=600,"I",IF(R58&gt;=150,"II",IF(R58&gt;=40,"III",IF(R58&gt;=20,"IV")*IF(R58&lt;=20,"IV")))))</f>
        <v>II</v>
      </c>
      <c r="T58" s="80" t="str">
        <f>+IF(S58="I","No Aceptable",IF(S58="II","No Aceptable o Aceptable con control especifico",IF(S58="III","Mejorable",IF(S58="IV","Aceptable"))))</f>
        <v>No Aceptable o Aceptable con control especifico</v>
      </c>
      <c r="U58" s="81">
        <v>22</v>
      </c>
      <c r="V58" s="81">
        <v>2</v>
      </c>
      <c r="W58" s="81">
        <v>0</v>
      </c>
      <c r="X58" s="81">
        <f>SUM(U58:W58)</f>
        <v>24</v>
      </c>
      <c r="Y58" s="80" t="s">
        <v>565</v>
      </c>
      <c r="Z58" s="80" t="s">
        <v>650</v>
      </c>
      <c r="AA58" s="80" t="s">
        <v>46</v>
      </c>
      <c r="AB58" s="80" t="s">
        <v>46</v>
      </c>
      <c r="AC58" s="80" t="s">
        <v>651</v>
      </c>
      <c r="AD58" s="80" t="s">
        <v>652</v>
      </c>
      <c r="AE58" s="80" t="s">
        <v>46</v>
      </c>
    </row>
    <row r="59" spans="1:31" s="78" customFormat="1" ht="111" customHeight="1">
      <c r="A59" s="76" t="s">
        <v>39</v>
      </c>
      <c r="B59" s="76" t="s">
        <v>738</v>
      </c>
      <c r="C59" s="76" t="s">
        <v>56</v>
      </c>
      <c r="D59" s="76" t="s">
        <v>57</v>
      </c>
      <c r="E59" s="77" t="s">
        <v>40</v>
      </c>
      <c r="F59" s="76" t="s">
        <v>64</v>
      </c>
      <c r="G59" s="76" t="s">
        <v>65</v>
      </c>
      <c r="H59" s="76" t="s">
        <v>66</v>
      </c>
      <c r="I59" s="76" t="s">
        <v>658</v>
      </c>
      <c r="J59" s="76" t="s">
        <v>43</v>
      </c>
      <c r="K59" s="76" t="s">
        <v>43</v>
      </c>
      <c r="L59" s="76" t="s">
        <v>659</v>
      </c>
      <c r="M59" s="77">
        <v>6</v>
      </c>
      <c r="N59" s="77">
        <v>3</v>
      </c>
      <c r="O59" s="77">
        <f t="shared" ref="O59" si="43">+M59*N59</f>
        <v>18</v>
      </c>
      <c r="P59" s="77" t="str">
        <f t="shared" ref="P59" si="44">+IF(O59&gt;=24,"Muy Alto (MA)",IF(O59&gt;=10,"Alto (A)",IF(O59&gt;=6,"Medio (M)",IF(O59&gt;=2,"Bajo (B)"))))</f>
        <v>Alto (A)</v>
      </c>
      <c r="Q59" s="77">
        <v>10</v>
      </c>
      <c r="R59" s="77">
        <f t="shared" ref="R59" si="45">+O59*Q59</f>
        <v>180</v>
      </c>
      <c r="S59" s="79" t="str">
        <f t="shared" ref="S59" si="46">IF(R59&lt;=20,"IV",IF(R59&gt;=600,"I",IF(R59&gt;=150,"II",IF(R59&gt;=40,"III",IF(R59&gt;=20,"IV")*IF(R59&lt;=20,"IV")))))</f>
        <v>II</v>
      </c>
      <c r="T59" s="76" t="str">
        <f t="shared" ref="T59" si="47">+IF(S59="I","No Aceptable",IF(S59="II","No Aceptable o Aceptable con control especifico",IF(S59="III","Mejorable",IF(S59="IV","Aceptable"))))</f>
        <v>No Aceptable o Aceptable con control especifico</v>
      </c>
      <c r="U59" s="77">
        <v>22</v>
      </c>
      <c r="V59" s="77">
        <v>2</v>
      </c>
      <c r="W59" s="77">
        <v>0</v>
      </c>
      <c r="X59" s="77">
        <f>SUM(U59:W59)</f>
        <v>24</v>
      </c>
      <c r="Y59" s="76" t="s">
        <v>660</v>
      </c>
      <c r="Z59" s="76" t="s">
        <v>661</v>
      </c>
      <c r="AA59" s="76" t="s">
        <v>53</v>
      </c>
      <c r="AB59" s="76" t="s">
        <v>53</v>
      </c>
      <c r="AC59" s="76" t="s">
        <v>662</v>
      </c>
      <c r="AD59" s="76" t="s">
        <v>69</v>
      </c>
      <c r="AE59" s="90" t="s">
        <v>663</v>
      </c>
    </row>
    <row r="60" spans="1:31" s="78" customFormat="1" ht="111" customHeight="1">
      <c r="A60" s="76" t="s">
        <v>39</v>
      </c>
      <c r="B60" s="76" t="s">
        <v>736</v>
      </c>
      <c r="C60" s="76" t="s">
        <v>56</v>
      </c>
      <c r="D60" s="76" t="s">
        <v>57</v>
      </c>
      <c r="E60" s="77" t="s">
        <v>40</v>
      </c>
      <c r="F60" s="76" t="s">
        <v>192</v>
      </c>
      <c r="G60" s="76" t="s">
        <v>59</v>
      </c>
      <c r="H60" s="76" t="s">
        <v>79</v>
      </c>
      <c r="I60" s="76" t="s">
        <v>80</v>
      </c>
      <c r="J60" s="76" t="s">
        <v>43</v>
      </c>
      <c r="K60" s="76" t="s">
        <v>43</v>
      </c>
      <c r="L60" s="76" t="s">
        <v>43</v>
      </c>
      <c r="M60" s="77">
        <v>6</v>
      </c>
      <c r="N60" s="77">
        <v>3</v>
      </c>
      <c r="O60" s="77">
        <f t="shared" ref="O60:O68" si="48">+M60*N60</f>
        <v>18</v>
      </c>
      <c r="P60" s="77" t="str">
        <f t="shared" ref="P60:P69" si="49">+IF(O60&gt;=24,"Muy Alto (MA)",IF(O60&gt;=10,"Alto (A)",IF(O60&gt;=6,"Medio (M)",IF(O60&gt;=2,"Bajo (B)"))))</f>
        <v>Alto (A)</v>
      </c>
      <c r="Q60" s="77">
        <v>25</v>
      </c>
      <c r="R60" s="77">
        <f t="shared" ref="R60:R68" si="50">+O60*Q60</f>
        <v>450</v>
      </c>
      <c r="S60" s="79" t="str">
        <f t="shared" ref="S60:S69" si="51">IF(R60&lt;=20,"IV",IF(R60&gt;=600,"I",IF(R60&gt;=150,"II",IF(R60&gt;=40,"III",IF(R60&gt;=20,"IV")*IF(R60&lt;=20,"IV")))))</f>
        <v>II</v>
      </c>
      <c r="T60" s="76" t="str">
        <f t="shared" ref="T60:T69" si="52">+IF(S60="I","No Aceptable",IF(S60="II","No Aceptable o Aceptable con control especifico",IF(S60="III","Mejorable",IF(S60="IV","Aceptable"))))</f>
        <v>No Aceptable o Aceptable con control especifico</v>
      </c>
      <c r="U60" s="77">
        <v>3</v>
      </c>
      <c r="V60" s="77">
        <v>0</v>
      </c>
      <c r="W60" s="77">
        <v>0</v>
      </c>
      <c r="X60" s="77">
        <f t="shared" ref="X60:X68" si="53">SUM(U60:W60)</f>
        <v>3</v>
      </c>
      <c r="Y60" s="76" t="s">
        <v>44</v>
      </c>
      <c r="Z60" s="76" t="s">
        <v>819</v>
      </c>
      <c r="AA60" s="76" t="s">
        <v>53</v>
      </c>
      <c r="AB60" s="76" t="s">
        <v>102</v>
      </c>
      <c r="AC60" s="80" t="s">
        <v>123</v>
      </c>
      <c r="AD60" s="76" t="s">
        <v>172</v>
      </c>
      <c r="AE60" s="76" t="s">
        <v>46</v>
      </c>
    </row>
    <row r="61" spans="1:31" s="78" customFormat="1" ht="111" customHeight="1">
      <c r="A61" s="76" t="s">
        <v>39</v>
      </c>
      <c r="B61" s="76" t="s">
        <v>736</v>
      </c>
      <c r="C61" s="76" t="s">
        <v>125</v>
      </c>
      <c r="D61" s="76" t="s">
        <v>194</v>
      </c>
      <c r="E61" s="77" t="s">
        <v>40</v>
      </c>
      <c r="F61" s="76" t="s">
        <v>195</v>
      </c>
      <c r="G61" s="76" t="s">
        <v>48</v>
      </c>
      <c r="H61" s="76" t="s">
        <v>49</v>
      </c>
      <c r="I61" s="76" t="s">
        <v>50</v>
      </c>
      <c r="J61" s="76" t="s">
        <v>43</v>
      </c>
      <c r="K61" s="76" t="s">
        <v>43</v>
      </c>
      <c r="L61" s="76" t="s">
        <v>43</v>
      </c>
      <c r="M61" s="77">
        <v>6</v>
      </c>
      <c r="N61" s="77">
        <v>2</v>
      </c>
      <c r="O61" s="77">
        <f t="shared" si="48"/>
        <v>12</v>
      </c>
      <c r="P61" s="77" t="str">
        <f t="shared" si="49"/>
        <v>Alto (A)</v>
      </c>
      <c r="Q61" s="77">
        <v>100</v>
      </c>
      <c r="R61" s="77">
        <f t="shared" si="50"/>
        <v>1200</v>
      </c>
      <c r="S61" s="79" t="str">
        <f t="shared" si="51"/>
        <v>I</v>
      </c>
      <c r="T61" s="76" t="str">
        <f t="shared" si="52"/>
        <v>No Aceptable</v>
      </c>
      <c r="U61" s="77">
        <v>8</v>
      </c>
      <c r="V61" s="77">
        <v>0</v>
      </c>
      <c r="W61" s="77">
        <v>0</v>
      </c>
      <c r="X61" s="77">
        <f t="shared" si="53"/>
        <v>8</v>
      </c>
      <c r="Y61" s="76" t="s">
        <v>51</v>
      </c>
      <c r="Z61" s="76" t="s">
        <v>820</v>
      </c>
      <c r="AA61" s="76" t="s">
        <v>53</v>
      </c>
      <c r="AB61" s="76" t="s">
        <v>53</v>
      </c>
      <c r="AC61" s="76" t="s">
        <v>54</v>
      </c>
      <c r="AD61" s="76" t="s">
        <v>196</v>
      </c>
      <c r="AE61" s="76" t="s">
        <v>53</v>
      </c>
    </row>
    <row r="62" spans="1:31" s="78" customFormat="1" ht="111" customHeight="1">
      <c r="A62" s="76" t="s">
        <v>39</v>
      </c>
      <c r="B62" s="76" t="s">
        <v>736</v>
      </c>
      <c r="C62" s="76" t="s">
        <v>125</v>
      </c>
      <c r="D62" s="76" t="s">
        <v>194</v>
      </c>
      <c r="E62" s="77" t="s">
        <v>40</v>
      </c>
      <c r="F62" s="76" t="s">
        <v>111</v>
      </c>
      <c r="G62" s="76" t="s">
        <v>83</v>
      </c>
      <c r="H62" s="76" t="s">
        <v>84</v>
      </c>
      <c r="I62" s="76" t="s">
        <v>112</v>
      </c>
      <c r="J62" s="76" t="s">
        <v>43</v>
      </c>
      <c r="K62" s="76" t="s">
        <v>43</v>
      </c>
      <c r="L62" s="76" t="s">
        <v>43</v>
      </c>
      <c r="M62" s="77">
        <v>6</v>
      </c>
      <c r="N62" s="77">
        <v>3</v>
      </c>
      <c r="O62" s="77">
        <f t="shared" si="48"/>
        <v>18</v>
      </c>
      <c r="P62" s="77" t="str">
        <f t="shared" si="49"/>
        <v>Alto (A)</v>
      </c>
      <c r="Q62" s="77">
        <v>25</v>
      </c>
      <c r="R62" s="77">
        <f t="shared" si="50"/>
        <v>450</v>
      </c>
      <c r="S62" s="79" t="str">
        <f t="shared" si="51"/>
        <v>II</v>
      </c>
      <c r="T62" s="76" t="str">
        <f t="shared" si="52"/>
        <v>No Aceptable o Aceptable con control especifico</v>
      </c>
      <c r="U62" s="77">
        <v>8</v>
      </c>
      <c r="V62" s="77">
        <v>0</v>
      </c>
      <c r="W62" s="77">
        <v>0</v>
      </c>
      <c r="X62" s="77">
        <f t="shared" si="53"/>
        <v>8</v>
      </c>
      <c r="Y62" s="76" t="s">
        <v>44</v>
      </c>
      <c r="Z62" s="76"/>
      <c r="AA62" s="76" t="s">
        <v>53</v>
      </c>
      <c r="AB62" s="76" t="s">
        <v>53</v>
      </c>
      <c r="AC62" s="76"/>
      <c r="AD62" s="76" t="s">
        <v>197</v>
      </c>
      <c r="AE62" s="76" t="s">
        <v>89</v>
      </c>
    </row>
    <row r="63" spans="1:31" s="78" customFormat="1" ht="111" customHeight="1">
      <c r="A63" s="76" t="s">
        <v>39</v>
      </c>
      <c r="B63" s="76" t="s">
        <v>736</v>
      </c>
      <c r="C63" s="76" t="s">
        <v>125</v>
      </c>
      <c r="D63" s="76" t="s">
        <v>194</v>
      </c>
      <c r="E63" s="77" t="s">
        <v>40</v>
      </c>
      <c r="F63" s="76" t="s">
        <v>198</v>
      </c>
      <c r="G63" s="76" t="s">
        <v>42</v>
      </c>
      <c r="H63" s="76" t="s">
        <v>42</v>
      </c>
      <c r="I63" s="76" t="s">
        <v>98</v>
      </c>
      <c r="J63" s="76" t="s">
        <v>43</v>
      </c>
      <c r="K63" s="76" t="s">
        <v>43</v>
      </c>
      <c r="L63" s="76" t="s">
        <v>43</v>
      </c>
      <c r="M63" s="77">
        <v>6</v>
      </c>
      <c r="N63" s="77">
        <v>4</v>
      </c>
      <c r="O63" s="77">
        <f t="shared" si="48"/>
        <v>24</v>
      </c>
      <c r="P63" s="77" t="str">
        <f t="shared" si="49"/>
        <v>Muy Alto (MA)</v>
      </c>
      <c r="Q63" s="77">
        <v>25</v>
      </c>
      <c r="R63" s="77">
        <f t="shared" si="50"/>
        <v>600</v>
      </c>
      <c r="S63" s="79" t="str">
        <f t="shared" si="51"/>
        <v>I</v>
      </c>
      <c r="T63" s="76" t="str">
        <f t="shared" si="52"/>
        <v>No Aceptable</v>
      </c>
      <c r="U63" s="77">
        <v>8</v>
      </c>
      <c r="V63" s="77">
        <v>0</v>
      </c>
      <c r="W63" s="77">
        <v>0</v>
      </c>
      <c r="X63" s="77">
        <f t="shared" si="53"/>
        <v>8</v>
      </c>
      <c r="Y63" s="76" t="s">
        <v>199</v>
      </c>
      <c r="Z63" s="76"/>
      <c r="AA63" s="76" t="s">
        <v>46</v>
      </c>
      <c r="AB63" s="76" t="s">
        <v>46</v>
      </c>
      <c r="AC63" s="76" t="s">
        <v>46</v>
      </c>
      <c r="AD63" s="76" t="s">
        <v>200</v>
      </c>
      <c r="AE63" s="76" t="s">
        <v>46</v>
      </c>
    </row>
    <row r="64" spans="1:31" s="78" customFormat="1" ht="111" customHeight="1">
      <c r="A64" s="76" t="s">
        <v>39</v>
      </c>
      <c r="B64" s="76" t="s">
        <v>739</v>
      </c>
      <c r="C64" s="76" t="s">
        <v>572</v>
      </c>
      <c r="D64" s="76" t="s">
        <v>582</v>
      </c>
      <c r="E64" s="77" t="s">
        <v>40</v>
      </c>
      <c r="F64" s="76" t="s">
        <v>573</v>
      </c>
      <c r="G64" s="76" t="s">
        <v>42</v>
      </c>
      <c r="H64" s="76" t="s">
        <v>42</v>
      </c>
      <c r="I64" s="76" t="s">
        <v>653</v>
      </c>
      <c r="J64" s="76" t="s">
        <v>43</v>
      </c>
      <c r="K64" s="76" t="s">
        <v>43</v>
      </c>
      <c r="L64" s="76" t="s">
        <v>43</v>
      </c>
      <c r="M64" s="77">
        <v>6</v>
      </c>
      <c r="N64" s="77">
        <v>3</v>
      </c>
      <c r="O64" s="77">
        <f>+M64*N64</f>
        <v>18</v>
      </c>
      <c r="P64" s="77" t="str">
        <f>+IF(O64&gt;=24,"Muy Alto (MA)",IF(O64&gt;=10,"Alto (A)",IF(O64&gt;=6,"Medio (M)",IF(O64&gt;=2,"Bajo (B)"))))</f>
        <v>Alto (A)</v>
      </c>
      <c r="Q64" s="77">
        <v>25</v>
      </c>
      <c r="R64" s="77">
        <f>+O64*Q64</f>
        <v>450</v>
      </c>
      <c r="S64" s="79" t="str">
        <f>IF(R64&lt;=20,"IV",IF(R64&gt;=600,"I",IF(R64&gt;=150,"II",IF(R64&gt;=40,"III",IF(R64&gt;=20,"IV")*IF(R64&lt;=20,"IV")))))</f>
        <v>II</v>
      </c>
      <c r="T64" s="76" t="str">
        <f>+IF(S64="I","No Aceptable",IF(S64="II","No Aceptable o Aceptable con control especifico",IF(S64="III","Mejorable",IF(S64="IV","Aceptable"))))</f>
        <v>No Aceptable o Aceptable con control especifico</v>
      </c>
      <c r="U64" s="77">
        <v>15</v>
      </c>
      <c r="V64" s="77">
        <v>2</v>
      </c>
      <c r="W64" s="77">
        <v>0</v>
      </c>
      <c r="X64" s="77">
        <f>SUM(U64:W64)</f>
        <v>17</v>
      </c>
      <c r="Y64" s="76" t="s">
        <v>44</v>
      </c>
      <c r="Z64" s="76" t="s">
        <v>574</v>
      </c>
      <c r="AA64" s="76" t="s">
        <v>46</v>
      </c>
      <c r="AB64" s="76" t="s">
        <v>46</v>
      </c>
      <c r="AC64" s="76" t="s">
        <v>654</v>
      </c>
      <c r="AD64" s="76" t="s">
        <v>575</v>
      </c>
      <c r="AE64" s="97" t="s">
        <v>46</v>
      </c>
    </row>
    <row r="65" spans="1:31" s="78" customFormat="1" ht="111" customHeight="1">
      <c r="A65" s="76" t="s">
        <v>39</v>
      </c>
      <c r="B65" s="76" t="s">
        <v>740</v>
      </c>
      <c r="C65" s="76" t="s">
        <v>178</v>
      </c>
      <c r="D65" s="76" t="s">
        <v>193</v>
      </c>
      <c r="E65" s="77" t="s">
        <v>40</v>
      </c>
      <c r="F65" s="76" t="s">
        <v>180</v>
      </c>
      <c r="G65" s="76" t="s">
        <v>48</v>
      </c>
      <c r="H65" s="76" t="s">
        <v>49</v>
      </c>
      <c r="I65" s="76" t="s">
        <v>50</v>
      </c>
      <c r="J65" s="76" t="s">
        <v>43</v>
      </c>
      <c r="K65" s="76" t="s">
        <v>43</v>
      </c>
      <c r="L65" s="76" t="s">
        <v>43</v>
      </c>
      <c r="M65" s="77">
        <v>2</v>
      </c>
      <c r="N65" s="77">
        <v>1</v>
      </c>
      <c r="O65" s="77">
        <f>+M65*N65</f>
        <v>2</v>
      </c>
      <c r="P65" s="77" t="str">
        <f>+IF(O65&gt;=24,"Muy Alto (MA)",IF(O65&gt;=10,"Alto (A)",IF(O65&gt;=6,"Medio (M)",IF(O65&gt;=2,"Bajo (B)"))))</f>
        <v>Bajo (B)</v>
      </c>
      <c r="Q65" s="77">
        <v>100</v>
      </c>
      <c r="R65" s="77">
        <f>+O65*Q65</f>
        <v>200</v>
      </c>
      <c r="S65" s="79" t="str">
        <f>IF(R65&lt;=20,"IV",IF(R65&gt;=600,"I",IF(R65&gt;=150,"II",IF(R65&gt;=40,"III",IF(R65&gt;=20,"IV")*IF(R65&lt;=20,"IV")))))</f>
        <v>II</v>
      </c>
      <c r="T65" s="76" t="str">
        <f>+IF(S65="I","No Aceptable",IF(S65="II","No Aceptable o Aceptable con control especifico",IF(S65="III","Mejorable",IF(S65="IV","Aceptable"))))</f>
        <v>No Aceptable o Aceptable con control especifico</v>
      </c>
      <c r="U65" s="77">
        <v>15</v>
      </c>
      <c r="V65" s="77">
        <v>2</v>
      </c>
      <c r="W65" s="77">
        <v>0</v>
      </c>
      <c r="X65" s="77">
        <f>SUM(U65:W65)</f>
        <v>17</v>
      </c>
      <c r="Y65" s="76" t="s">
        <v>51</v>
      </c>
      <c r="Z65" s="76"/>
      <c r="AA65" s="76" t="s">
        <v>53</v>
      </c>
      <c r="AB65" s="76" t="s">
        <v>53</v>
      </c>
      <c r="AC65" s="76" t="s">
        <v>54</v>
      </c>
      <c r="AD65" s="76" t="s">
        <v>181</v>
      </c>
      <c r="AE65" s="76" t="s">
        <v>53</v>
      </c>
    </row>
    <row r="66" spans="1:31" s="78" customFormat="1" ht="111" customHeight="1" thickBot="1">
      <c r="A66" s="76" t="s">
        <v>39</v>
      </c>
      <c r="B66" s="76" t="s">
        <v>735</v>
      </c>
      <c r="C66" s="80" t="s">
        <v>56</v>
      </c>
      <c r="D66" s="80" t="s">
        <v>57</v>
      </c>
      <c r="E66" s="81" t="s">
        <v>40</v>
      </c>
      <c r="F66" s="80" t="s">
        <v>58</v>
      </c>
      <c r="G66" s="80" t="s">
        <v>59</v>
      </c>
      <c r="H66" s="80" t="s">
        <v>60</v>
      </c>
      <c r="I66" s="80" t="s">
        <v>61</v>
      </c>
      <c r="J66" s="80" t="s">
        <v>43</v>
      </c>
      <c r="K66" s="80" t="s">
        <v>649</v>
      </c>
      <c r="L66" s="80" t="s">
        <v>577</v>
      </c>
      <c r="M66" s="81">
        <v>6</v>
      </c>
      <c r="N66" s="81">
        <v>3</v>
      </c>
      <c r="O66" s="81">
        <f>+M66*N66</f>
        <v>18</v>
      </c>
      <c r="P66" s="81" t="str">
        <f>+IF(O66&gt;=24,"Muy Alto (MA)",IF(O66&gt;=10,"Alto (A)",IF(O66&gt;=6,"Medio (M)",IF(O66&gt;=2,"Bajo (B)"))))</f>
        <v>Alto (A)</v>
      </c>
      <c r="Q66" s="81">
        <v>10</v>
      </c>
      <c r="R66" s="81">
        <f>+O66*Q66</f>
        <v>180</v>
      </c>
      <c r="S66" s="102" t="str">
        <f>IF(R66&lt;=20,"IV",IF(R66&gt;=600,"I",IF(R66&gt;=150,"II",IF(R66&gt;=40,"III",IF(R66&gt;=20,"IV")*IF(R66&lt;=20,"IV")))))</f>
        <v>II</v>
      </c>
      <c r="T66" s="80" t="str">
        <f>+IF(S66="I","No Aceptable",IF(S66="II","No Aceptable o Aceptable con control especifico",IF(S66="III","Mejorable",IF(S66="IV","Aceptable"))))</f>
        <v>No Aceptable o Aceptable con control especifico</v>
      </c>
      <c r="U66" s="81">
        <v>15</v>
      </c>
      <c r="V66" s="81">
        <v>2</v>
      </c>
      <c r="W66" s="81">
        <v>0</v>
      </c>
      <c r="X66" s="81">
        <f>SUM(U66:W66)</f>
        <v>17</v>
      </c>
      <c r="Y66" s="80" t="s">
        <v>565</v>
      </c>
      <c r="Z66" s="80" t="s">
        <v>650</v>
      </c>
      <c r="AA66" s="80" t="s">
        <v>46</v>
      </c>
      <c r="AB66" s="80" t="s">
        <v>46</v>
      </c>
      <c r="AC66" s="80" t="s">
        <v>651</v>
      </c>
      <c r="AD66" s="80" t="s">
        <v>652</v>
      </c>
      <c r="AE66" s="80" t="s">
        <v>46</v>
      </c>
    </row>
    <row r="67" spans="1:31" s="78" customFormat="1" ht="111" customHeight="1">
      <c r="A67" s="76" t="s">
        <v>39</v>
      </c>
      <c r="B67" s="76" t="s">
        <v>735</v>
      </c>
      <c r="C67" s="76" t="s">
        <v>56</v>
      </c>
      <c r="D67" s="76" t="s">
        <v>57</v>
      </c>
      <c r="E67" s="77" t="s">
        <v>40</v>
      </c>
      <c r="F67" s="76" t="s">
        <v>64</v>
      </c>
      <c r="G67" s="76" t="s">
        <v>65</v>
      </c>
      <c r="H67" s="76" t="s">
        <v>66</v>
      </c>
      <c r="I67" s="76" t="s">
        <v>658</v>
      </c>
      <c r="J67" s="76" t="s">
        <v>43</v>
      </c>
      <c r="K67" s="76" t="s">
        <v>43</v>
      </c>
      <c r="L67" s="76" t="s">
        <v>659</v>
      </c>
      <c r="M67" s="77">
        <v>2</v>
      </c>
      <c r="N67" s="77">
        <v>3</v>
      </c>
      <c r="O67" s="77">
        <f t="shared" ref="O67" si="54">+M67*N67</f>
        <v>6</v>
      </c>
      <c r="P67" s="77" t="str">
        <f t="shared" ref="P67" si="55">+IF(O67&gt;=24,"Muy Alto (MA)",IF(O67&gt;=10,"Alto (A)",IF(O67&gt;=6,"Medio (M)",IF(O67&gt;=2,"Bajo (B)"))))</f>
        <v>Medio (M)</v>
      </c>
      <c r="Q67" s="77">
        <v>10</v>
      </c>
      <c r="R67" s="77">
        <f t="shared" ref="R67" si="56">+O67*Q67</f>
        <v>60</v>
      </c>
      <c r="S67" s="79" t="str">
        <f t="shared" ref="S67" si="57">IF(R67&lt;=20,"IV",IF(R67&gt;=600,"I",IF(R67&gt;=150,"II",IF(R67&gt;=40,"III",IF(R67&gt;=20,"IV")*IF(R67&lt;=20,"IV")))))</f>
        <v>III</v>
      </c>
      <c r="T67" s="76" t="str">
        <f t="shared" ref="T67" si="58">+IF(S67="I","No Aceptable",IF(S67="II","No Aceptable o Aceptable con control especifico",IF(S67="III","Mejorable",IF(S67="IV","Aceptable"))))</f>
        <v>Mejorable</v>
      </c>
      <c r="U67" s="77">
        <v>15</v>
      </c>
      <c r="V67" s="77">
        <v>2</v>
      </c>
      <c r="W67" s="77">
        <v>0</v>
      </c>
      <c r="X67" s="77">
        <f>SUM(U67:W67)</f>
        <v>17</v>
      </c>
      <c r="Y67" s="76" t="s">
        <v>660</v>
      </c>
      <c r="Z67" s="76" t="s">
        <v>661</v>
      </c>
      <c r="AA67" s="76" t="s">
        <v>53</v>
      </c>
      <c r="AB67" s="76" t="s">
        <v>53</v>
      </c>
      <c r="AC67" s="76" t="s">
        <v>662</v>
      </c>
      <c r="AD67" s="76" t="s">
        <v>69</v>
      </c>
      <c r="AE67" s="90" t="s">
        <v>663</v>
      </c>
    </row>
    <row r="68" spans="1:31" s="105" customFormat="1" ht="111" customHeight="1">
      <c r="A68" s="109" t="s">
        <v>39</v>
      </c>
      <c r="B68" s="111" t="s">
        <v>741</v>
      </c>
      <c r="C68" s="109" t="s">
        <v>125</v>
      </c>
      <c r="D68" s="109" t="s">
        <v>203</v>
      </c>
      <c r="E68" s="86" t="s">
        <v>40</v>
      </c>
      <c r="F68" s="109" t="s">
        <v>180</v>
      </c>
      <c r="G68" s="109" t="s">
        <v>48</v>
      </c>
      <c r="H68" s="109" t="s">
        <v>49</v>
      </c>
      <c r="I68" s="109" t="s">
        <v>713</v>
      </c>
      <c r="J68" s="109" t="s">
        <v>714</v>
      </c>
      <c r="K68" s="109" t="s">
        <v>715</v>
      </c>
      <c r="L68" s="109" t="s">
        <v>716</v>
      </c>
      <c r="M68" s="86">
        <v>6</v>
      </c>
      <c r="N68" s="86">
        <v>2</v>
      </c>
      <c r="O68" s="86">
        <f t="shared" si="48"/>
        <v>12</v>
      </c>
      <c r="P68" s="86" t="str">
        <f t="shared" si="49"/>
        <v>Alto (A)</v>
      </c>
      <c r="Q68" s="86">
        <v>100</v>
      </c>
      <c r="R68" s="86">
        <f t="shared" si="50"/>
        <v>1200</v>
      </c>
      <c r="S68" s="79" t="str">
        <f t="shared" si="51"/>
        <v>I</v>
      </c>
      <c r="T68" s="109" t="str">
        <f t="shared" si="52"/>
        <v>No Aceptable</v>
      </c>
      <c r="U68" s="86">
        <v>10</v>
      </c>
      <c r="V68" s="86">
        <v>0</v>
      </c>
      <c r="W68" s="86">
        <v>0</v>
      </c>
      <c r="X68" s="86">
        <f t="shared" si="53"/>
        <v>10</v>
      </c>
      <c r="Y68" s="109" t="s">
        <v>717</v>
      </c>
      <c r="Z68" s="109" t="s">
        <v>718</v>
      </c>
      <c r="AA68" s="109" t="s">
        <v>53</v>
      </c>
      <c r="AB68" s="109" t="s">
        <v>53</v>
      </c>
      <c r="AC68" s="109" t="s">
        <v>719</v>
      </c>
      <c r="AD68" s="109" t="s">
        <v>720</v>
      </c>
      <c r="AE68" s="109" t="s">
        <v>721</v>
      </c>
    </row>
    <row r="69" spans="1:31" s="78" customFormat="1" ht="111" customHeight="1">
      <c r="A69" s="76" t="s">
        <v>39</v>
      </c>
      <c r="B69" s="111" t="s">
        <v>741</v>
      </c>
      <c r="C69" s="76" t="s">
        <v>125</v>
      </c>
      <c r="D69" s="76" t="s">
        <v>744</v>
      </c>
      <c r="E69" s="77" t="s">
        <v>40</v>
      </c>
      <c r="F69" s="76" t="s">
        <v>742</v>
      </c>
      <c r="G69" s="76" t="s">
        <v>48</v>
      </c>
      <c r="H69" s="76" t="s">
        <v>742</v>
      </c>
      <c r="I69" s="76" t="s">
        <v>743</v>
      </c>
      <c r="J69" s="76" t="s">
        <v>43</v>
      </c>
      <c r="K69" s="76" t="s">
        <v>43</v>
      </c>
      <c r="L69" s="76" t="s">
        <v>737</v>
      </c>
      <c r="M69" s="77">
        <v>6</v>
      </c>
      <c r="N69" s="77">
        <v>2</v>
      </c>
      <c r="O69" s="77">
        <f t="shared" ref="O69:O75" si="59">+M69*N69</f>
        <v>12</v>
      </c>
      <c r="P69" s="77" t="str">
        <f t="shared" si="49"/>
        <v>Alto (A)</v>
      </c>
      <c r="Q69" s="77">
        <v>100</v>
      </c>
      <c r="R69" s="77">
        <f t="shared" ref="R69:R75" si="60">+O69*Q69</f>
        <v>1200</v>
      </c>
      <c r="S69" s="79" t="str">
        <f t="shared" si="51"/>
        <v>I</v>
      </c>
      <c r="T69" s="76" t="str">
        <f t="shared" si="52"/>
        <v>No Aceptable</v>
      </c>
      <c r="U69" s="77">
        <v>4</v>
      </c>
      <c r="V69" s="77">
        <v>0</v>
      </c>
      <c r="W69" s="77">
        <v>0</v>
      </c>
      <c r="X69" s="77">
        <f t="shared" ref="X69:X75" si="61">SUM(U69:W69)</f>
        <v>4</v>
      </c>
      <c r="Y69" s="76" t="s">
        <v>745</v>
      </c>
      <c r="Z69" s="76" t="s">
        <v>729</v>
      </c>
      <c r="AA69" s="76" t="s">
        <v>53</v>
      </c>
      <c r="AB69" s="76" t="s">
        <v>746</v>
      </c>
      <c r="AC69" s="76" t="s">
        <v>747</v>
      </c>
      <c r="AD69" s="76" t="s">
        <v>748</v>
      </c>
      <c r="AE69" s="76" t="s">
        <v>749</v>
      </c>
    </row>
    <row r="70" spans="1:31" s="78" customFormat="1" ht="111" customHeight="1">
      <c r="A70" s="76" t="s">
        <v>39</v>
      </c>
      <c r="B70" s="111" t="s">
        <v>741</v>
      </c>
      <c r="C70" s="76" t="s">
        <v>125</v>
      </c>
      <c r="D70" s="76" t="s">
        <v>750</v>
      </c>
      <c r="E70" s="77" t="s">
        <v>40</v>
      </c>
      <c r="F70" s="76" t="s">
        <v>520</v>
      </c>
      <c r="G70" s="76" t="s">
        <v>751</v>
      </c>
      <c r="H70" s="76" t="s">
        <v>752</v>
      </c>
      <c r="I70" s="76" t="s">
        <v>753</v>
      </c>
      <c r="J70" s="76" t="s">
        <v>43</v>
      </c>
      <c r="K70" s="76" t="s">
        <v>43</v>
      </c>
      <c r="L70" s="76" t="s">
        <v>758</v>
      </c>
      <c r="M70" s="77">
        <v>6</v>
      </c>
      <c r="N70" s="77">
        <v>2</v>
      </c>
      <c r="O70" s="77">
        <f t="shared" si="59"/>
        <v>12</v>
      </c>
      <c r="P70" s="77" t="str">
        <f t="shared" ref="P70" si="62">+IF(O70&gt;=24,"Muy Alto (MA)",IF(O70&gt;=10,"Alto (A)",IF(O70&gt;=6,"Medio (M)",IF(O70&gt;=2,"Bajo (B)"))))</f>
        <v>Alto (A)</v>
      </c>
      <c r="Q70" s="77">
        <v>100</v>
      </c>
      <c r="R70" s="77">
        <f t="shared" si="60"/>
        <v>1200</v>
      </c>
      <c r="S70" s="79" t="str">
        <f t="shared" ref="S70" si="63">IF(R70&lt;=20,"IV",IF(R70&gt;=600,"I",IF(R70&gt;=150,"II",IF(R70&gt;=40,"III",IF(R70&gt;=20,"IV")*IF(R70&lt;=20,"IV")))))</f>
        <v>I</v>
      </c>
      <c r="T70" s="76" t="str">
        <f t="shared" ref="T70" si="64">+IF(S70="I","No Aceptable",IF(S70="II","No Aceptable o Aceptable con control especifico",IF(S70="III","Mejorable",IF(S70="IV","Aceptable"))))</f>
        <v>No Aceptable</v>
      </c>
      <c r="U70" s="77">
        <v>4</v>
      </c>
      <c r="V70" s="77">
        <v>0</v>
      </c>
      <c r="W70" s="77">
        <v>0</v>
      </c>
      <c r="X70" s="77">
        <f t="shared" si="61"/>
        <v>4</v>
      </c>
      <c r="Y70" s="76" t="s">
        <v>754</v>
      </c>
      <c r="Z70" s="76" t="s">
        <v>729</v>
      </c>
      <c r="AA70" s="76" t="s">
        <v>53</v>
      </c>
      <c r="AB70" s="76" t="s">
        <v>755</v>
      </c>
      <c r="AC70" s="76" t="s">
        <v>756</v>
      </c>
      <c r="AD70" s="76" t="s">
        <v>757</v>
      </c>
      <c r="AE70" s="76" t="s">
        <v>759</v>
      </c>
    </row>
    <row r="71" spans="1:31" s="78" customFormat="1" ht="111" customHeight="1">
      <c r="A71" s="76" t="s">
        <v>39</v>
      </c>
      <c r="B71" s="76" t="s">
        <v>766</v>
      </c>
      <c r="C71" s="76" t="s">
        <v>227</v>
      </c>
      <c r="D71" s="76" t="s">
        <v>228</v>
      </c>
      <c r="E71" s="77" t="s">
        <v>40</v>
      </c>
      <c r="F71" s="76" t="s">
        <v>229</v>
      </c>
      <c r="G71" s="76" t="s">
        <v>83</v>
      </c>
      <c r="H71" s="76" t="s">
        <v>84</v>
      </c>
      <c r="I71" s="76" t="s">
        <v>112</v>
      </c>
      <c r="J71" s="76" t="s">
        <v>43</v>
      </c>
      <c r="K71" s="76" t="s">
        <v>43</v>
      </c>
      <c r="L71" s="76" t="s">
        <v>43</v>
      </c>
      <c r="M71" s="77">
        <v>6</v>
      </c>
      <c r="N71" s="77">
        <v>3</v>
      </c>
      <c r="O71" s="77">
        <f t="shared" si="59"/>
        <v>18</v>
      </c>
      <c r="P71" s="77" t="str">
        <f>+IF(O71&gt;=24,"Muy Alto (MA)",IF(O71&gt;=10,"Alto (A)",IF(O71&gt;=6,"Medio (M)",IF(O71&gt;=2,"Bajo (B)"))))</f>
        <v>Alto (A)</v>
      </c>
      <c r="Q71" s="77">
        <v>25</v>
      </c>
      <c r="R71" s="77">
        <f t="shared" si="60"/>
        <v>450</v>
      </c>
      <c r="S71" s="79" t="str">
        <f>IF(R71&lt;=20,"IV",IF(R71&gt;=600,"I",IF(R71&gt;=150,"II",IF(R71&gt;=40,"III",IF(R71&gt;=20,"IV")*IF(R71&lt;=20,"IV")))))</f>
        <v>II</v>
      </c>
      <c r="T71" s="76" t="str">
        <f>+IF(S71="I","No Aceptable",IF(S71="II","No Aceptable o Aceptable con control especifico",IF(S71="III","Mejorable",IF(S71="IV","Aceptable"))))</f>
        <v>No Aceptable o Aceptable con control especifico</v>
      </c>
      <c r="U71" s="77">
        <v>1</v>
      </c>
      <c r="V71" s="77">
        <v>1</v>
      </c>
      <c r="W71" s="77">
        <v>0</v>
      </c>
      <c r="X71" s="77">
        <f t="shared" si="61"/>
        <v>2</v>
      </c>
      <c r="Y71" s="76" t="s">
        <v>44</v>
      </c>
      <c r="Z71" s="76" t="s">
        <v>86</v>
      </c>
      <c r="AA71" s="76" t="s">
        <v>53</v>
      </c>
      <c r="AB71" s="76" t="s">
        <v>53</v>
      </c>
      <c r="AC71" s="76" t="s">
        <v>87</v>
      </c>
      <c r="AD71" s="76" t="s">
        <v>230</v>
      </c>
      <c r="AE71" s="76" t="s">
        <v>89</v>
      </c>
    </row>
    <row r="72" spans="1:31" s="78" customFormat="1" ht="111" customHeight="1">
      <c r="A72" s="76" t="s">
        <v>39</v>
      </c>
      <c r="B72" s="76" t="s">
        <v>766</v>
      </c>
      <c r="C72" s="76" t="s">
        <v>227</v>
      </c>
      <c r="D72" s="76" t="s">
        <v>228</v>
      </c>
      <c r="E72" s="77" t="s">
        <v>40</v>
      </c>
      <c r="F72" s="76" t="s">
        <v>231</v>
      </c>
      <c r="G72" s="76" t="s">
        <v>59</v>
      </c>
      <c r="H72" s="76" t="s">
        <v>79</v>
      </c>
      <c r="I72" s="76" t="s">
        <v>80</v>
      </c>
      <c r="J72" s="76" t="s">
        <v>43</v>
      </c>
      <c r="K72" s="76" t="s">
        <v>43</v>
      </c>
      <c r="L72" s="76" t="s">
        <v>43</v>
      </c>
      <c r="M72" s="77">
        <v>6</v>
      </c>
      <c r="N72" s="77">
        <v>3</v>
      </c>
      <c r="O72" s="77">
        <f t="shared" si="59"/>
        <v>18</v>
      </c>
      <c r="P72" s="77" t="str">
        <f>+IF(O72&gt;=24,"Muy Alto (MA)",IF(O72&gt;=10,"Alto (A)",IF(O72&gt;=6,"Medio (M)",IF(O72&gt;=2,"Bajo (B)"))))</f>
        <v>Alto (A)</v>
      </c>
      <c r="Q72" s="77">
        <v>25</v>
      </c>
      <c r="R72" s="77">
        <f t="shared" si="60"/>
        <v>450</v>
      </c>
      <c r="S72" s="79" t="str">
        <f>IF(R72&lt;=20,"IV",IF(R72&gt;=600,"I",IF(R72&gt;=150,"II",IF(R72&gt;=40,"III",IF(R72&gt;=20,"IV")*IF(R72&lt;=20,"IV")))))</f>
        <v>II</v>
      </c>
      <c r="T72" s="76" t="str">
        <f>+IF(S72="I","No Aceptable",IF(S72="II","No Aceptable o Aceptable con control especifico",IF(S72="III","Mejorable",IF(S72="IV","Aceptable"))))</f>
        <v>No Aceptable o Aceptable con control especifico</v>
      </c>
      <c r="U72" s="77">
        <v>3</v>
      </c>
      <c r="V72" s="77">
        <v>0</v>
      </c>
      <c r="W72" s="77">
        <v>0</v>
      </c>
      <c r="X72" s="77">
        <f t="shared" si="61"/>
        <v>3</v>
      </c>
      <c r="Y72" s="76" t="s">
        <v>44</v>
      </c>
      <c r="Z72" s="76" t="s">
        <v>221</v>
      </c>
      <c r="AA72" s="76" t="s">
        <v>53</v>
      </c>
      <c r="AB72" s="76" t="s">
        <v>53</v>
      </c>
      <c r="AC72" s="76" t="s">
        <v>220</v>
      </c>
      <c r="AD72" s="76" t="s">
        <v>172</v>
      </c>
      <c r="AE72" s="76" t="s">
        <v>46</v>
      </c>
    </row>
    <row r="73" spans="1:31" s="78" customFormat="1" ht="111" customHeight="1">
      <c r="A73" s="76" t="s">
        <v>39</v>
      </c>
      <c r="B73" s="76" t="s">
        <v>766</v>
      </c>
      <c r="C73" s="76" t="s">
        <v>227</v>
      </c>
      <c r="D73" s="76" t="s">
        <v>228</v>
      </c>
      <c r="E73" s="77" t="s">
        <v>40</v>
      </c>
      <c r="F73" s="76" t="s">
        <v>232</v>
      </c>
      <c r="G73" s="76" t="s">
        <v>48</v>
      </c>
      <c r="H73" s="76" t="s">
        <v>182</v>
      </c>
      <c r="I73" s="76" t="s">
        <v>233</v>
      </c>
      <c r="J73" s="76" t="s">
        <v>43</v>
      </c>
      <c r="K73" s="76" t="s">
        <v>43</v>
      </c>
      <c r="L73" s="76" t="s">
        <v>43</v>
      </c>
      <c r="M73" s="77">
        <v>6</v>
      </c>
      <c r="N73" s="77">
        <v>3</v>
      </c>
      <c r="O73" s="77">
        <f t="shared" si="59"/>
        <v>18</v>
      </c>
      <c r="P73" s="77" t="str">
        <f>+IF(O73&gt;=24,"Muy Alto (MA)",IF(O73&gt;=10,"Alto (A)",IF(O73&gt;=6,"Medio (M)",IF(O73&gt;=2,"Bajo (B)"))))</f>
        <v>Alto (A)</v>
      </c>
      <c r="Q73" s="77">
        <v>100</v>
      </c>
      <c r="R73" s="77">
        <f t="shared" si="60"/>
        <v>1800</v>
      </c>
      <c r="S73" s="79" t="str">
        <f>IF(R73&lt;=20,"IV",IF(R73&gt;=600,"I",IF(R73&gt;=150,"II",IF(R73&gt;=40,"III",IF(R73&gt;=20,"IV")*IF(R73&lt;=20,"IV")))))</f>
        <v>I</v>
      </c>
      <c r="T73" s="76" t="str">
        <f>+IF(S73="I","No Aceptable",IF(S73="II","No Aceptable o Aceptable con control especifico",IF(S73="III","Mejorable",IF(S73="IV","Aceptable"))))</f>
        <v>No Aceptable</v>
      </c>
      <c r="U73" s="77">
        <v>1</v>
      </c>
      <c r="V73" s="77">
        <v>1</v>
      </c>
      <c r="W73" s="77">
        <v>0</v>
      </c>
      <c r="X73" s="77">
        <f t="shared" si="61"/>
        <v>2</v>
      </c>
      <c r="Y73" s="76" t="s">
        <v>204</v>
      </c>
      <c r="Z73" s="76" t="s">
        <v>234</v>
      </c>
      <c r="AA73" s="76" t="s">
        <v>53</v>
      </c>
      <c r="AB73" s="76" t="s">
        <v>53</v>
      </c>
      <c r="AC73" s="76" t="s">
        <v>87</v>
      </c>
      <c r="AD73" s="76" t="s">
        <v>205</v>
      </c>
      <c r="AE73" s="91" t="s">
        <v>46</v>
      </c>
    </row>
    <row r="74" spans="1:31" s="78" customFormat="1" ht="111" customHeight="1">
      <c r="A74" s="76" t="s">
        <v>39</v>
      </c>
      <c r="B74" s="76" t="s">
        <v>761</v>
      </c>
      <c r="C74" s="76" t="s">
        <v>56</v>
      </c>
      <c r="D74" s="80" t="s">
        <v>57</v>
      </c>
      <c r="E74" s="81" t="s">
        <v>40</v>
      </c>
      <c r="F74" s="80" t="s">
        <v>58</v>
      </c>
      <c r="G74" s="80" t="s">
        <v>59</v>
      </c>
      <c r="H74" s="80" t="s">
        <v>60</v>
      </c>
      <c r="I74" s="80" t="s">
        <v>61</v>
      </c>
      <c r="J74" s="80" t="s">
        <v>43</v>
      </c>
      <c r="K74" s="80" t="s">
        <v>649</v>
      </c>
      <c r="L74" s="80" t="s">
        <v>577</v>
      </c>
      <c r="M74" s="81">
        <v>6</v>
      </c>
      <c r="N74" s="81">
        <v>2</v>
      </c>
      <c r="O74" s="81">
        <f t="shared" si="59"/>
        <v>12</v>
      </c>
      <c r="P74" s="81" t="str">
        <f>+IF(O74&gt;=24,"Muy Alto (MA)",IF(O74&gt;=10,"Alto (A)",IF(O74&gt;=6,"Medio (M)",IF(O74&gt;=2,"Bajo (B)"))))</f>
        <v>Alto (A)</v>
      </c>
      <c r="Q74" s="81">
        <v>10</v>
      </c>
      <c r="R74" s="81">
        <f t="shared" si="60"/>
        <v>120</v>
      </c>
      <c r="S74" s="102" t="str">
        <f>IF(R74&lt;=20,"IV",IF(R74&gt;=600,"I",IF(R74&gt;=150,"II",IF(R74&gt;=40,"III",IF(R74&gt;=20,"IV")*IF(R74&lt;=20,"IV")))))</f>
        <v>III</v>
      </c>
      <c r="T74" s="80" t="str">
        <f>+IF(S74="I","No Aceptable",IF(S74="II","No Aceptable o Aceptable con control especifico",IF(S74="III","Mejorable",IF(S74="IV","Aceptable"))))</f>
        <v>Mejorable</v>
      </c>
      <c r="U74" s="81">
        <v>5</v>
      </c>
      <c r="V74" s="81">
        <v>0</v>
      </c>
      <c r="W74" s="81">
        <v>0</v>
      </c>
      <c r="X74" s="81">
        <f t="shared" si="61"/>
        <v>5</v>
      </c>
      <c r="Y74" s="80" t="s">
        <v>565</v>
      </c>
      <c r="Z74" s="80" t="s">
        <v>650</v>
      </c>
      <c r="AA74" s="80" t="s">
        <v>46</v>
      </c>
      <c r="AB74" s="80" t="s">
        <v>46</v>
      </c>
      <c r="AC74" s="80" t="s">
        <v>651</v>
      </c>
      <c r="AD74" s="80" t="s">
        <v>652</v>
      </c>
      <c r="AE74" s="80" t="s">
        <v>46</v>
      </c>
    </row>
    <row r="75" spans="1:31" s="78" customFormat="1" ht="111" customHeight="1">
      <c r="A75" s="76" t="s">
        <v>39</v>
      </c>
      <c r="B75" s="76" t="s">
        <v>206</v>
      </c>
      <c r="C75" s="80" t="s">
        <v>125</v>
      </c>
      <c r="D75" s="80" t="s">
        <v>207</v>
      </c>
      <c r="E75" s="77" t="s">
        <v>47</v>
      </c>
      <c r="F75" s="80" t="s">
        <v>208</v>
      </c>
      <c r="G75" s="76" t="s">
        <v>48</v>
      </c>
      <c r="H75" s="80" t="s">
        <v>128</v>
      </c>
      <c r="I75" s="80" t="s">
        <v>50</v>
      </c>
      <c r="J75" s="80" t="s">
        <v>43</v>
      </c>
      <c r="K75" s="80" t="s">
        <v>43</v>
      </c>
      <c r="L75" s="80" t="s">
        <v>43</v>
      </c>
      <c r="M75" s="81">
        <v>2</v>
      </c>
      <c r="N75" s="81">
        <v>3</v>
      </c>
      <c r="O75" s="81">
        <f t="shared" si="59"/>
        <v>6</v>
      </c>
      <c r="P75" s="81" t="str">
        <f>+IF(O75&gt;=24,"Muy Alto (MA)",IF(O75&gt;=10,"Alto (A)",IF(O75&gt;=6,"Medio (M)",IF(O75&gt;=2,"Bajo (B)"))))</f>
        <v>Medio (M)</v>
      </c>
      <c r="Q75" s="81">
        <v>100</v>
      </c>
      <c r="R75" s="81">
        <f t="shared" si="60"/>
        <v>600</v>
      </c>
      <c r="S75" s="79" t="str">
        <f>IF(R75&lt;=20,"IV",IF(R75&gt;=600,"I",IF(R75&gt;=150,"II",IF(R75&gt;=40,"III",IF(R75&gt;=20,"IV")*IF(R75&lt;=20,"IV")))))</f>
        <v>I</v>
      </c>
      <c r="T75" s="80" t="str">
        <f>+IF(S75="I","No Aceptable",IF(S75="II","No Aceptable o Aceptable con control especifico",IF(S75="III","Mejorable",IF(S75="IV","Aceptable"))))</f>
        <v>No Aceptable</v>
      </c>
      <c r="U75" s="81">
        <v>5</v>
      </c>
      <c r="V75" s="81">
        <v>0</v>
      </c>
      <c r="W75" s="81">
        <v>0</v>
      </c>
      <c r="X75" s="81">
        <f t="shared" si="61"/>
        <v>5</v>
      </c>
      <c r="Y75" s="80" t="s">
        <v>51</v>
      </c>
      <c r="Z75" s="76" t="s">
        <v>819</v>
      </c>
      <c r="AA75" s="76" t="s">
        <v>53</v>
      </c>
      <c r="AB75" s="76" t="s">
        <v>53</v>
      </c>
      <c r="AC75" s="76" t="s">
        <v>54</v>
      </c>
      <c r="AD75" s="76" t="s">
        <v>209</v>
      </c>
      <c r="AE75" s="76" t="s">
        <v>53</v>
      </c>
    </row>
    <row r="76" spans="1:31" s="78" customFormat="1" ht="111" customHeight="1">
      <c r="A76" s="76" t="s">
        <v>39</v>
      </c>
      <c r="B76" s="76" t="s">
        <v>760</v>
      </c>
      <c r="C76" s="76" t="s">
        <v>56</v>
      </c>
      <c r="D76" s="76" t="s">
        <v>57</v>
      </c>
      <c r="E76" s="77" t="s">
        <v>47</v>
      </c>
      <c r="F76" s="76" t="s">
        <v>210</v>
      </c>
      <c r="G76" s="76" t="s">
        <v>65</v>
      </c>
      <c r="H76" s="76" t="s">
        <v>169</v>
      </c>
      <c r="I76" s="76" t="s">
        <v>211</v>
      </c>
      <c r="J76" s="76" t="s">
        <v>43</v>
      </c>
      <c r="K76" s="76" t="s">
        <v>43</v>
      </c>
      <c r="L76" s="76" t="s">
        <v>43</v>
      </c>
      <c r="M76" s="77">
        <v>2</v>
      </c>
      <c r="N76" s="77">
        <v>3</v>
      </c>
      <c r="O76" s="77">
        <f t="shared" ref="O76:O85" si="65">+M76*N76</f>
        <v>6</v>
      </c>
      <c r="P76" s="77" t="str">
        <f t="shared" ref="P76:P79" si="66">+IF(O76&gt;=24,"Muy Alto (MA)",IF(O76&gt;=10,"Alto (A)",IF(O76&gt;=6,"Medio (M)",IF(O76&gt;=2,"Bajo (B)"))))</f>
        <v>Medio (M)</v>
      </c>
      <c r="Q76" s="77">
        <v>25</v>
      </c>
      <c r="R76" s="77">
        <f t="shared" ref="R76:R85" si="67">+O76*Q76</f>
        <v>150</v>
      </c>
      <c r="S76" s="79" t="str">
        <f t="shared" ref="S76:S79" si="68">IF(R76&lt;=20,"IV",IF(R76&gt;=600,"I",IF(R76&gt;=150,"II",IF(R76&gt;=40,"III",IF(R76&gt;=20,"IV")*IF(R76&lt;=20,"IV")))))</f>
        <v>II</v>
      </c>
      <c r="T76" s="76" t="str">
        <f t="shared" ref="T76:T85" si="69">+IF(S76="I","No Aceptable",IF(S76="II","No Aceptable o Aceptable con control especifico",IF(S76="III","Mejorable",IF(S76="IV","Aceptable"))))</f>
        <v>No Aceptable o Aceptable con control especifico</v>
      </c>
      <c r="U76" s="77">
        <v>2</v>
      </c>
      <c r="V76" s="77">
        <v>0</v>
      </c>
      <c r="W76" s="77">
        <v>0</v>
      </c>
      <c r="X76" s="77">
        <f t="shared" ref="X76:X79" si="70">SUM(U76:W76)</f>
        <v>2</v>
      </c>
      <c r="Y76" s="76" t="s">
        <v>211</v>
      </c>
      <c r="Z76" s="76" t="s">
        <v>820</v>
      </c>
      <c r="AA76" s="76" t="s">
        <v>46</v>
      </c>
      <c r="AB76" s="76" t="s">
        <v>46</v>
      </c>
      <c r="AC76" s="76" t="s">
        <v>46</v>
      </c>
      <c r="AD76" s="76" t="s">
        <v>212</v>
      </c>
      <c r="AE76" s="76" t="s">
        <v>46</v>
      </c>
    </row>
    <row r="77" spans="1:31" s="78" customFormat="1" ht="111" customHeight="1">
      <c r="A77" s="76" t="s">
        <v>39</v>
      </c>
      <c r="B77" s="80" t="s">
        <v>770</v>
      </c>
      <c r="C77" s="76" t="s">
        <v>772</v>
      </c>
      <c r="D77" s="76" t="s">
        <v>773</v>
      </c>
      <c r="E77" s="77" t="s">
        <v>775</v>
      </c>
      <c r="F77" s="85" t="s">
        <v>65</v>
      </c>
      <c r="G77" s="85" t="s">
        <v>776</v>
      </c>
      <c r="H77" s="85" t="s">
        <v>777</v>
      </c>
      <c r="I77" s="85" t="s">
        <v>781</v>
      </c>
      <c r="J77" s="85" t="s">
        <v>778</v>
      </c>
      <c r="K77" s="85" t="s">
        <v>779</v>
      </c>
      <c r="L77" s="76" t="s">
        <v>43</v>
      </c>
      <c r="M77" s="77">
        <v>6</v>
      </c>
      <c r="N77" s="77">
        <v>4</v>
      </c>
      <c r="O77" s="77">
        <f>+M77*N77</f>
        <v>24</v>
      </c>
      <c r="P77" s="77" t="str">
        <f>+IF(O77&gt;=24,"Muy Alto (MA)",IF(O77&gt;=10,"Alto (A)",IF(O77&gt;=6,"Medio (M)",IF(O77&gt;=2,"Bajo (B)"))))</f>
        <v>Muy Alto (MA)</v>
      </c>
      <c r="Q77" s="77">
        <v>10</v>
      </c>
      <c r="R77" s="77">
        <f>+O77*Q77</f>
        <v>240</v>
      </c>
      <c r="S77" s="79" t="str">
        <f>IF(R77&lt;=20,"IV",IF(R77&gt;=600,"I",IF(R77&gt;=150,"II",IF(R77&gt;=40,"III",IF(R77&gt;=20,"IV")*IF(R77&lt;=20,"IV")))))</f>
        <v>II</v>
      </c>
      <c r="T77" s="76" t="str">
        <f>+IF(S77="I","No Aceptable",IF(S77="II","No Aceptable o Aceptable con control especifico",IF(S77="III","Mejorable",IF(S77="IV","Aceptable"))))</f>
        <v>No Aceptable o Aceptable con control especifico</v>
      </c>
      <c r="U77" s="77">
        <v>2</v>
      </c>
      <c r="V77" s="77">
        <v>0</v>
      </c>
      <c r="W77" s="77">
        <v>0</v>
      </c>
      <c r="X77" s="77">
        <f>SUM(U77:W77)</f>
        <v>2</v>
      </c>
      <c r="Y77" s="76" t="s">
        <v>782</v>
      </c>
      <c r="Z77" s="76" t="s">
        <v>780</v>
      </c>
      <c r="AA77" s="76" t="s">
        <v>46</v>
      </c>
      <c r="AB77" s="76" t="s">
        <v>46</v>
      </c>
      <c r="AC77" s="76" t="s">
        <v>783</v>
      </c>
      <c r="AD77" s="76" t="s">
        <v>784</v>
      </c>
      <c r="AE77" s="76" t="s">
        <v>46</v>
      </c>
    </row>
    <row r="78" spans="1:31" s="78" customFormat="1" ht="111" customHeight="1">
      <c r="A78" s="76" t="s">
        <v>39</v>
      </c>
      <c r="B78" s="80" t="s">
        <v>770</v>
      </c>
      <c r="C78" s="76" t="s">
        <v>772</v>
      </c>
      <c r="D78" s="76" t="s">
        <v>774</v>
      </c>
      <c r="E78" s="107" t="s">
        <v>785</v>
      </c>
      <c r="F78" s="85" t="s">
        <v>265</v>
      </c>
      <c r="G78" s="85" t="s">
        <v>290</v>
      </c>
      <c r="H78" s="85" t="s">
        <v>786</v>
      </c>
      <c r="I78" s="85" t="s">
        <v>788</v>
      </c>
      <c r="J78" s="85" t="s">
        <v>787</v>
      </c>
      <c r="K78" s="76" t="s">
        <v>43</v>
      </c>
      <c r="L78" s="76" t="s">
        <v>43</v>
      </c>
      <c r="M78" s="77">
        <v>6</v>
      </c>
      <c r="N78" s="77">
        <v>2</v>
      </c>
      <c r="O78" s="77">
        <f>+M78*N78</f>
        <v>12</v>
      </c>
      <c r="P78" s="77" t="str">
        <f>+IF(O78&gt;=24,"Muy Alto (MA)",IF(O78&gt;=10,"Alto (A)",IF(O78&gt;=6,"Medio (M)",IF(O78&gt;=2,"Bajo (B)"))))</f>
        <v>Alto (A)</v>
      </c>
      <c r="Q78" s="77">
        <v>10</v>
      </c>
      <c r="R78" s="77">
        <f>+O78*Q78</f>
        <v>120</v>
      </c>
      <c r="S78" s="79" t="str">
        <f>IF(R78&lt;=20,"IV",IF(R78&gt;=600,"I",IF(R78&gt;=150,"II",IF(R78&gt;=40,"III",IF(R78&gt;=20,"IV")*IF(R78&lt;=20,"IV")))))</f>
        <v>III</v>
      </c>
      <c r="T78" s="76" t="str">
        <f>+IF(S78="I","No Aceptable",IF(S78="II","No Aceptable o Aceptable con control especifico",IF(S78="III","Mejorable",IF(S78="IV","Aceptable"))))</f>
        <v>Mejorable</v>
      </c>
      <c r="U78" s="77">
        <v>2</v>
      </c>
      <c r="V78" s="77">
        <v>0</v>
      </c>
      <c r="W78" s="77">
        <v>0</v>
      </c>
      <c r="X78" s="77">
        <f>SUM(U78:W78)</f>
        <v>2</v>
      </c>
      <c r="Y78" s="76" t="s">
        <v>789</v>
      </c>
      <c r="Z78" s="76" t="s">
        <v>790</v>
      </c>
      <c r="AA78" s="76" t="s">
        <v>46</v>
      </c>
      <c r="AB78" s="76" t="s">
        <v>46</v>
      </c>
      <c r="AC78" s="76" t="s">
        <v>792</v>
      </c>
      <c r="AD78" s="76" t="s">
        <v>793</v>
      </c>
      <c r="AE78" s="76" t="s">
        <v>791</v>
      </c>
    </row>
    <row r="79" spans="1:31" s="78" customFormat="1" ht="111" customHeight="1">
      <c r="A79" s="76" t="s">
        <v>39</v>
      </c>
      <c r="B79" s="80" t="s">
        <v>771</v>
      </c>
      <c r="C79" s="76" t="s">
        <v>772</v>
      </c>
      <c r="D79" s="76" t="s">
        <v>773</v>
      </c>
      <c r="E79" s="107" t="s">
        <v>785</v>
      </c>
      <c r="F79" s="85" t="s">
        <v>794</v>
      </c>
      <c r="G79" s="85" t="s">
        <v>795</v>
      </c>
      <c r="H79" s="85" t="s">
        <v>796</v>
      </c>
      <c r="I79" s="85" t="s">
        <v>798</v>
      </c>
      <c r="J79" s="85" t="s">
        <v>778</v>
      </c>
      <c r="K79" s="85" t="s">
        <v>778</v>
      </c>
      <c r="L79" s="85" t="s">
        <v>797</v>
      </c>
      <c r="M79" s="77">
        <v>6</v>
      </c>
      <c r="N79" s="77">
        <v>1</v>
      </c>
      <c r="O79" s="77">
        <f t="shared" si="65"/>
        <v>6</v>
      </c>
      <c r="P79" s="77" t="str">
        <f t="shared" si="66"/>
        <v>Medio (M)</v>
      </c>
      <c r="Q79" s="77">
        <v>25</v>
      </c>
      <c r="R79" s="77">
        <f t="shared" si="67"/>
        <v>150</v>
      </c>
      <c r="S79" s="79" t="str">
        <f t="shared" si="68"/>
        <v>II</v>
      </c>
      <c r="T79" s="76" t="str">
        <f t="shared" si="69"/>
        <v>No Aceptable o Aceptable con control especifico</v>
      </c>
      <c r="U79" s="77">
        <v>2</v>
      </c>
      <c r="V79" s="77">
        <v>0</v>
      </c>
      <c r="W79" s="77">
        <v>0</v>
      </c>
      <c r="X79" s="77">
        <f t="shared" si="70"/>
        <v>2</v>
      </c>
      <c r="Y79" s="76" t="s">
        <v>799</v>
      </c>
      <c r="Z79" s="76" t="s">
        <v>790</v>
      </c>
      <c r="AA79" s="76" t="s">
        <v>46</v>
      </c>
      <c r="AB79" s="76" t="s">
        <v>46</v>
      </c>
      <c r="AC79" s="76" t="s">
        <v>800</v>
      </c>
      <c r="AD79" s="76" t="s">
        <v>801</v>
      </c>
      <c r="AE79" s="76" t="s">
        <v>46</v>
      </c>
    </row>
    <row r="80" spans="1:31" s="78" customFormat="1" ht="111" customHeight="1">
      <c r="A80" s="76" t="s">
        <v>39</v>
      </c>
      <c r="B80" s="80" t="s">
        <v>771</v>
      </c>
      <c r="C80" s="76" t="s">
        <v>772</v>
      </c>
      <c r="D80" s="76" t="s">
        <v>773</v>
      </c>
      <c r="E80" s="77" t="s">
        <v>40</v>
      </c>
      <c r="F80" s="85" t="s">
        <v>59</v>
      </c>
      <c r="G80" s="85" t="s">
        <v>804</v>
      </c>
      <c r="H80" s="85" t="s">
        <v>805</v>
      </c>
      <c r="I80" s="85" t="s">
        <v>806</v>
      </c>
      <c r="J80" s="85" t="s">
        <v>778</v>
      </c>
      <c r="K80" s="85" t="s">
        <v>807</v>
      </c>
      <c r="L80" s="85" t="s">
        <v>808</v>
      </c>
      <c r="M80" s="77">
        <v>6</v>
      </c>
      <c r="N80" s="77">
        <v>3</v>
      </c>
      <c r="O80" s="77">
        <f t="shared" ref="O80" si="71">+M80*N80</f>
        <v>18</v>
      </c>
      <c r="P80" s="77" t="str">
        <f t="shared" ref="P80" si="72">+IF(O80&gt;=24,"Muy Alto (MA)",IF(O80&gt;=10,"Alto (A)",IF(O80&gt;=6,"Medio (M)",IF(O80&gt;=2,"Bajo (B)"))))</f>
        <v>Alto (A)</v>
      </c>
      <c r="Q80" s="77">
        <v>25</v>
      </c>
      <c r="R80" s="77">
        <f t="shared" ref="R80" si="73">+O80*Q80</f>
        <v>450</v>
      </c>
      <c r="S80" s="79" t="str">
        <f t="shared" ref="S80" si="74">IF(R80&lt;=20,"IV",IF(R80&gt;=600,"I",IF(R80&gt;=150,"II",IF(R80&gt;=40,"III",IF(R80&gt;=20,"IV")*IF(R80&lt;=20,"IV")))))</f>
        <v>II</v>
      </c>
      <c r="T80" s="76" t="str">
        <f t="shared" ref="T80" si="75">+IF(S80="I","No Aceptable",IF(S80="II","No Aceptable o Aceptable con control especifico",IF(S80="III","Mejorable",IF(S80="IV","Aceptable"))))</f>
        <v>No Aceptable o Aceptable con control especifico</v>
      </c>
      <c r="U80" s="77">
        <v>2</v>
      </c>
      <c r="V80" s="77">
        <v>0</v>
      </c>
      <c r="W80" s="77">
        <v>0</v>
      </c>
      <c r="X80" s="77">
        <f t="shared" ref="X80" si="76">SUM(U80:W80)</f>
        <v>2</v>
      </c>
      <c r="Y80" s="80" t="s">
        <v>565</v>
      </c>
      <c r="Z80" s="80" t="s">
        <v>650</v>
      </c>
      <c r="AA80" s="76" t="s">
        <v>46</v>
      </c>
      <c r="AB80" s="76" t="s">
        <v>46</v>
      </c>
      <c r="AC80" s="76" t="s">
        <v>46</v>
      </c>
      <c r="AD80" s="76" t="s">
        <v>63</v>
      </c>
      <c r="AE80" s="76" t="s">
        <v>46</v>
      </c>
    </row>
    <row r="81" spans="1:31" s="78" customFormat="1" ht="111" customHeight="1">
      <c r="A81" s="76" t="s">
        <v>39</v>
      </c>
      <c r="B81" s="80" t="s">
        <v>771</v>
      </c>
      <c r="C81" s="76" t="s">
        <v>772</v>
      </c>
      <c r="D81" s="76" t="s">
        <v>773</v>
      </c>
      <c r="E81" s="107" t="s">
        <v>785</v>
      </c>
      <c r="F81" s="108" t="s">
        <v>809</v>
      </c>
      <c r="G81" s="108" t="s">
        <v>810</v>
      </c>
      <c r="H81" s="85" t="s">
        <v>811</v>
      </c>
      <c r="I81" s="85" t="s">
        <v>814</v>
      </c>
      <c r="J81" s="85" t="s">
        <v>778</v>
      </c>
      <c r="K81" s="85" t="s">
        <v>812</v>
      </c>
      <c r="L81" s="85" t="s">
        <v>813</v>
      </c>
      <c r="M81" s="77">
        <v>6</v>
      </c>
      <c r="N81" s="77">
        <v>3</v>
      </c>
      <c r="O81" s="77">
        <f t="shared" ref="O81" si="77">+M81*N81</f>
        <v>18</v>
      </c>
      <c r="P81" s="77" t="str">
        <f t="shared" ref="P81" si="78">+IF(O81&gt;=24,"Muy Alto (MA)",IF(O81&gt;=10,"Alto (A)",IF(O81&gt;=6,"Medio (M)",IF(O81&gt;=2,"Bajo (B)"))))</f>
        <v>Alto (A)</v>
      </c>
      <c r="Q81" s="77">
        <v>25</v>
      </c>
      <c r="R81" s="77">
        <f t="shared" ref="R81" si="79">+O81*Q81</f>
        <v>450</v>
      </c>
      <c r="S81" s="79" t="str">
        <f t="shared" ref="S81" si="80">IF(R81&lt;=20,"IV",IF(R81&gt;=600,"I",IF(R81&gt;=150,"II",IF(R81&gt;=40,"III",IF(R81&gt;=20,"IV")*IF(R81&lt;=20,"IV")))))</f>
        <v>II</v>
      </c>
      <c r="T81" s="76" t="str">
        <f t="shared" ref="T81" si="81">+IF(S81="I","No Aceptable",IF(S81="II","No Aceptable o Aceptable con control especifico",IF(S81="III","Mejorable",IF(S81="IV","Aceptable"))))</f>
        <v>No Aceptable o Aceptable con control especifico</v>
      </c>
      <c r="U81" s="77">
        <v>2</v>
      </c>
      <c r="V81" s="77">
        <v>0</v>
      </c>
      <c r="W81" s="77">
        <v>0</v>
      </c>
      <c r="X81" s="77">
        <f t="shared" ref="X81" si="82">SUM(U81:W81)</f>
        <v>2</v>
      </c>
      <c r="Y81" s="80" t="s">
        <v>815</v>
      </c>
      <c r="Z81" s="76" t="s">
        <v>790</v>
      </c>
      <c r="AA81" s="76" t="s">
        <v>46</v>
      </c>
      <c r="AB81" s="76" t="s">
        <v>46</v>
      </c>
      <c r="AC81" s="76" t="s">
        <v>816</v>
      </c>
      <c r="AD81" s="76" t="s">
        <v>817</v>
      </c>
      <c r="AE81" s="76" t="s">
        <v>818</v>
      </c>
    </row>
    <row r="82" spans="1:31" s="78" customFormat="1" ht="111" customHeight="1">
      <c r="A82" s="76" t="s">
        <v>39</v>
      </c>
      <c r="B82" s="80" t="s">
        <v>762</v>
      </c>
      <c r="C82" s="76" t="s">
        <v>763</v>
      </c>
      <c r="D82" s="80" t="s">
        <v>57</v>
      </c>
      <c r="E82" s="81" t="s">
        <v>40</v>
      </c>
      <c r="F82" s="80" t="s">
        <v>58</v>
      </c>
      <c r="G82" s="80" t="s">
        <v>59</v>
      </c>
      <c r="H82" s="80" t="s">
        <v>60</v>
      </c>
      <c r="I82" s="80" t="s">
        <v>61</v>
      </c>
      <c r="J82" s="80" t="s">
        <v>43</v>
      </c>
      <c r="K82" s="80" t="s">
        <v>649</v>
      </c>
      <c r="L82" s="80" t="s">
        <v>577</v>
      </c>
      <c r="M82" s="81">
        <v>6</v>
      </c>
      <c r="N82" s="81">
        <v>3</v>
      </c>
      <c r="O82" s="81">
        <f>+M82*N82</f>
        <v>18</v>
      </c>
      <c r="P82" s="81" t="str">
        <f>+IF(O82&gt;=24,"Muy Alto (MA)",IF(O82&gt;=10,"Alto (A)",IF(O82&gt;=6,"Medio (M)",IF(O82&gt;=2,"Bajo (B)"))))</f>
        <v>Alto (A)</v>
      </c>
      <c r="Q82" s="81">
        <v>10</v>
      </c>
      <c r="R82" s="81">
        <f>+O82*Q82</f>
        <v>180</v>
      </c>
      <c r="S82" s="102" t="str">
        <f t="shared" ref="S82:S89" si="83">IF(R82&lt;=20,"IV",IF(R82&gt;=600,"I",IF(R82&gt;=150,"II",IF(R82&gt;=40,"III",IF(R82&gt;=20,"IV")*IF(R82&lt;=20,"IV")))))</f>
        <v>II</v>
      </c>
      <c r="T82" s="80" t="str">
        <f>+IF(S82="I","No Aceptable",IF(S82="II","No Aceptable o Aceptable con control especifico",IF(S82="III","Mejorable",IF(S82="IV","Aceptable"))))</f>
        <v>No Aceptable o Aceptable con control especifico</v>
      </c>
      <c r="U82" s="81">
        <v>1</v>
      </c>
      <c r="V82" s="81">
        <v>1</v>
      </c>
      <c r="W82" s="81">
        <v>0</v>
      </c>
      <c r="X82" s="81">
        <f t="shared" ref="X82:X90" si="84">SUM(U82:W82)</f>
        <v>2</v>
      </c>
      <c r="Y82" s="80" t="s">
        <v>565</v>
      </c>
      <c r="Z82" s="80" t="s">
        <v>650</v>
      </c>
      <c r="AA82" s="80" t="s">
        <v>46</v>
      </c>
      <c r="AB82" s="80" t="s">
        <v>46</v>
      </c>
      <c r="AC82" s="80" t="s">
        <v>651</v>
      </c>
      <c r="AD82" s="80" t="s">
        <v>802</v>
      </c>
      <c r="AE82" s="80" t="s">
        <v>46</v>
      </c>
    </row>
    <row r="83" spans="1:31" s="78" customFormat="1" ht="111" customHeight="1">
      <c r="A83" s="76" t="s">
        <v>39</v>
      </c>
      <c r="B83" s="80" t="s">
        <v>762</v>
      </c>
      <c r="C83" s="76" t="s">
        <v>763</v>
      </c>
      <c r="D83" s="80" t="s">
        <v>57</v>
      </c>
      <c r="E83" s="77" t="s">
        <v>40</v>
      </c>
      <c r="F83" s="76" t="s">
        <v>573</v>
      </c>
      <c r="G83" s="76" t="s">
        <v>42</v>
      </c>
      <c r="H83" s="76" t="s">
        <v>42</v>
      </c>
      <c r="I83" s="76" t="s">
        <v>653</v>
      </c>
      <c r="J83" s="76" t="s">
        <v>43</v>
      </c>
      <c r="K83" s="76" t="s">
        <v>43</v>
      </c>
      <c r="L83" s="76" t="s">
        <v>43</v>
      </c>
      <c r="M83" s="77">
        <v>6</v>
      </c>
      <c r="N83" s="77">
        <v>3</v>
      </c>
      <c r="O83" s="77">
        <f>+M83*N83</f>
        <v>18</v>
      </c>
      <c r="P83" s="77" t="str">
        <f>+IF(O83&gt;=24,"Muy Alto (MA)",IF(O83&gt;=10,"Alto (A)",IF(O83&gt;=6,"Medio (M)",IF(O83&gt;=2,"Bajo (B)"))))</f>
        <v>Alto (A)</v>
      </c>
      <c r="Q83" s="77">
        <v>25</v>
      </c>
      <c r="R83" s="77">
        <f>+O83*Q83</f>
        <v>450</v>
      </c>
      <c r="S83" s="79" t="str">
        <f t="shared" si="83"/>
        <v>II</v>
      </c>
      <c r="T83" s="76" t="str">
        <f>+IF(S83="I","No Aceptable",IF(S83="II","No Aceptable o Aceptable con control especifico",IF(S83="III","Mejorable",IF(S83="IV","Aceptable"))))</f>
        <v>No Aceptable o Aceptable con control especifico</v>
      </c>
      <c r="U83" s="77">
        <v>1</v>
      </c>
      <c r="V83" s="77">
        <v>1</v>
      </c>
      <c r="W83" s="77">
        <v>0</v>
      </c>
      <c r="X83" s="77">
        <f t="shared" si="84"/>
        <v>2</v>
      </c>
      <c r="Y83" s="76" t="s">
        <v>44</v>
      </c>
      <c r="Z83" s="76" t="s">
        <v>574</v>
      </c>
      <c r="AA83" s="76" t="s">
        <v>46</v>
      </c>
      <c r="AB83" s="76" t="s">
        <v>46</v>
      </c>
      <c r="AC83" s="76" t="s">
        <v>654</v>
      </c>
      <c r="AD83" s="76"/>
      <c r="AE83" s="97" t="s">
        <v>46</v>
      </c>
    </row>
    <row r="84" spans="1:31" s="78" customFormat="1" ht="111" customHeight="1">
      <c r="A84" s="76" t="s">
        <v>39</v>
      </c>
      <c r="B84" s="76" t="s">
        <v>214</v>
      </c>
      <c r="C84" s="76" t="s">
        <v>215</v>
      </c>
      <c r="D84" s="76" t="s">
        <v>216</v>
      </c>
      <c r="E84" s="77" t="s">
        <v>96</v>
      </c>
      <c r="F84" s="76" t="s">
        <v>217</v>
      </c>
      <c r="G84" s="76" t="s">
        <v>59</v>
      </c>
      <c r="H84" s="76" t="s">
        <v>218</v>
      </c>
      <c r="I84" s="76" t="s">
        <v>219</v>
      </c>
      <c r="J84" s="76" t="s">
        <v>43</v>
      </c>
      <c r="K84" s="76" t="s">
        <v>43</v>
      </c>
      <c r="L84" s="76" t="s">
        <v>43</v>
      </c>
      <c r="M84" s="77">
        <v>6</v>
      </c>
      <c r="N84" s="77">
        <v>3</v>
      </c>
      <c r="O84" s="77">
        <f t="shared" si="65"/>
        <v>18</v>
      </c>
      <c r="P84" s="77" t="str">
        <f>+IF(O84&gt;=24,"Muy Alto (MA)",IF(O84&gt;=10,"Alto (A)",IF(O84&gt;=6,"Medio(M)",IF(O84&gt;=2,"Bajo(B)"))))</f>
        <v>Alto (A)</v>
      </c>
      <c r="Q84" s="77">
        <v>25</v>
      </c>
      <c r="R84" s="77">
        <f t="shared" si="67"/>
        <v>450</v>
      </c>
      <c r="S84" s="80" t="str">
        <f t="shared" si="83"/>
        <v>II</v>
      </c>
      <c r="T84" s="76" t="str">
        <f t="shared" si="69"/>
        <v>No Aceptable o Aceptable con control especifico</v>
      </c>
      <c r="U84" s="77">
        <v>2</v>
      </c>
      <c r="V84" s="77">
        <v>0</v>
      </c>
      <c r="W84" s="77">
        <v>0</v>
      </c>
      <c r="X84" s="77">
        <f t="shared" si="84"/>
        <v>2</v>
      </c>
      <c r="Y84" s="76" t="s">
        <v>44</v>
      </c>
      <c r="Z84" s="76" t="s">
        <v>101</v>
      </c>
      <c r="AA84" s="76" t="s">
        <v>53</v>
      </c>
      <c r="AB84" s="76" t="s">
        <v>53</v>
      </c>
      <c r="AC84" s="76" t="s">
        <v>220</v>
      </c>
      <c r="AD84" s="76" t="s">
        <v>803</v>
      </c>
      <c r="AE84" s="76" t="s">
        <v>46</v>
      </c>
    </row>
    <row r="85" spans="1:31" s="78" customFormat="1" ht="111" customHeight="1">
      <c r="A85" s="76" t="s">
        <v>39</v>
      </c>
      <c r="B85" s="76" t="s">
        <v>764</v>
      </c>
      <c r="C85" s="80" t="s">
        <v>222</v>
      </c>
      <c r="D85" s="80" t="s">
        <v>223</v>
      </c>
      <c r="E85" s="77" t="s">
        <v>96</v>
      </c>
      <c r="F85" s="80" t="s">
        <v>224</v>
      </c>
      <c r="G85" s="80" t="s">
        <v>42</v>
      </c>
      <c r="H85" s="80" t="s">
        <v>42</v>
      </c>
      <c r="I85" s="80" t="s">
        <v>118</v>
      </c>
      <c r="J85" s="80" t="s">
        <v>43</v>
      </c>
      <c r="K85" s="80" t="s">
        <v>43</v>
      </c>
      <c r="L85" s="80" t="s">
        <v>43</v>
      </c>
      <c r="M85" s="81">
        <v>6</v>
      </c>
      <c r="N85" s="81">
        <v>3</v>
      </c>
      <c r="O85" s="81">
        <f t="shared" si="65"/>
        <v>18</v>
      </c>
      <c r="P85" s="81" t="str">
        <f t="shared" ref="P85:P90" si="85">+IF(O85&gt;=24,"Muy Alto (MA)",IF(O85&gt;=10,"Alto (A)",IF(O85&gt;=6,"Medio (M)",IF(O85&gt;=2,"Bajo (B)"))))</f>
        <v>Alto (A)</v>
      </c>
      <c r="Q85" s="81">
        <v>25</v>
      </c>
      <c r="R85" s="81">
        <f t="shared" si="67"/>
        <v>450</v>
      </c>
      <c r="S85" s="79" t="str">
        <f t="shared" si="83"/>
        <v>II</v>
      </c>
      <c r="T85" s="80" t="str">
        <f t="shared" si="69"/>
        <v>No Aceptable o Aceptable con control especifico</v>
      </c>
      <c r="U85" s="77">
        <v>1</v>
      </c>
      <c r="V85" s="77">
        <v>2</v>
      </c>
      <c r="W85" s="77">
        <v>0</v>
      </c>
      <c r="X85" s="81">
        <f t="shared" si="84"/>
        <v>3</v>
      </c>
      <c r="Y85" s="80" t="s">
        <v>44</v>
      </c>
      <c r="Z85" s="80" t="s">
        <v>45</v>
      </c>
      <c r="AA85" s="76" t="s">
        <v>46</v>
      </c>
      <c r="AB85" s="76" t="s">
        <v>46</v>
      </c>
      <c r="AC85" s="80" t="s">
        <v>225</v>
      </c>
      <c r="AD85" s="76" t="s">
        <v>226</v>
      </c>
      <c r="AE85" s="76" t="s">
        <v>46</v>
      </c>
    </row>
    <row r="86" spans="1:31" s="78" customFormat="1" ht="111" customHeight="1">
      <c r="A86" s="76" t="s">
        <v>39</v>
      </c>
      <c r="B86" s="76" t="s">
        <v>767</v>
      </c>
      <c r="C86" s="80" t="s">
        <v>222</v>
      </c>
      <c r="D86" s="80" t="s">
        <v>768</v>
      </c>
      <c r="E86" s="77" t="s">
        <v>96</v>
      </c>
      <c r="F86" s="80" t="s">
        <v>769</v>
      </c>
      <c r="G86" s="80" t="s">
        <v>42</v>
      </c>
      <c r="H86" s="80" t="s">
        <v>42</v>
      </c>
      <c r="I86" s="80" t="s">
        <v>118</v>
      </c>
      <c r="J86" s="80" t="s">
        <v>43</v>
      </c>
      <c r="K86" s="80" t="s">
        <v>43</v>
      </c>
      <c r="L86" s="80" t="s">
        <v>43</v>
      </c>
      <c r="M86" s="81">
        <v>6</v>
      </c>
      <c r="N86" s="81">
        <v>3</v>
      </c>
      <c r="O86" s="81">
        <f t="shared" ref="O86" si="86">+M86*N86</f>
        <v>18</v>
      </c>
      <c r="P86" s="81" t="str">
        <f t="shared" si="85"/>
        <v>Alto (A)</v>
      </c>
      <c r="Q86" s="81">
        <v>25</v>
      </c>
      <c r="R86" s="81">
        <f t="shared" ref="R86" si="87">+O86*Q86</f>
        <v>450</v>
      </c>
      <c r="S86" s="79" t="str">
        <f t="shared" si="83"/>
        <v>II</v>
      </c>
      <c r="T86" s="80" t="str">
        <f t="shared" ref="T86" si="88">+IF(S86="I","No Aceptable",IF(S86="II","No Aceptable o Aceptable con control especifico",IF(S86="III","Mejorable",IF(S86="IV","Aceptable"))))</f>
        <v>No Aceptable o Aceptable con control especifico</v>
      </c>
      <c r="U86" s="77">
        <v>0</v>
      </c>
      <c r="V86" s="77">
        <v>0</v>
      </c>
      <c r="W86" s="77">
        <v>2</v>
      </c>
      <c r="X86" s="81">
        <f t="shared" si="84"/>
        <v>2</v>
      </c>
      <c r="Y86" s="80" t="s">
        <v>44</v>
      </c>
      <c r="Z86" s="80" t="s">
        <v>45</v>
      </c>
      <c r="AA86" s="76" t="s">
        <v>46</v>
      </c>
      <c r="AB86" s="76" t="s">
        <v>46</v>
      </c>
      <c r="AC86" s="80" t="s">
        <v>225</v>
      </c>
      <c r="AD86" s="76" t="s">
        <v>226</v>
      </c>
      <c r="AE86" s="76" t="s">
        <v>46</v>
      </c>
    </row>
    <row r="87" spans="1:31" s="78" customFormat="1" ht="111" customHeight="1">
      <c r="A87" s="76" t="s">
        <v>39</v>
      </c>
      <c r="B87" s="76" t="s">
        <v>767</v>
      </c>
      <c r="C87" s="76" t="s">
        <v>235</v>
      </c>
      <c r="D87" s="76" t="s">
        <v>236</v>
      </c>
      <c r="E87" s="77" t="s">
        <v>40</v>
      </c>
      <c r="F87" s="76" t="s">
        <v>213</v>
      </c>
      <c r="G87" s="76" t="s">
        <v>59</v>
      </c>
      <c r="H87" s="76" t="s">
        <v>79</v>
      </c>
      <c r="I87" s="76" t="s">
        <v>80</v>
      </c>
      <c r="J87" s="76" t="s">
        <v>43</v>
      </c>
      <c r="K87" s="76" t="s">
        <v>43</v>
      </c>
      <c r="L87" s="76" t="s">
        <v>43</v>
      </c>
      <c r="M87" s="77">
        <v>6</v>
      </c>
      <c r="N87" s="77">
        <v>3</v>
      </c>
      <c r="O87" s="77">
        <f>+M87*N87</f>
        <v>18</v>
      </c>
      <c r="P87" s="77" t="str">
        <f t="shared" si="85"/>
        <v>Alto (A)</v>
      </c>
      <c r="Q87" s="77">
        <v>25</v>
      </c>
      <c r="R87" s="77">
        <f>+O87*Q87</f>
        <v>450</v>
      </c>
      <c r="S87" s="79" t="str">
        <f t="shared" si="83"/>
        <v>II</v>
      </c>
      <c r="T87" s="76" t="str">
        <f>+IF(S87="I","No Aceptable",IF(S87="II","No Aceptable o Aceptable con control especifico",IF(S87="III","Mejorable",IF(S87="IV","Aceptable"))))</f>
        <v>No Aceptable o Aceptable con control especifico</v>
      </c>
      <c r="U87" s="77">
        <v>0</v>
      </c>
      <c r="V87" s="77">
        <v>0</v>
      </c>
      <c r="W87" s="77">
        <v>2</v>
      </c>
      <c r="X87" s="77">
        <f t="shared" si="84"/>
        <v>2</v>
      </c>
      <c r="Y87" s="76" t="s">
        <v>44</v>
      </c>
      <c r="Z87" s="76" t="s">
        <v>221</v>
      </c>
      <c r="AA87" s="76" t="s">
        <v>53</v>
      </c>
      <c r="AB87" s="76" t="s">
        <v>53</v>
      </c>
      <c r="AC87" s="76" t="s">
        <v>220</v>
      </c>
      <c r="AD87" s="76" t="s">
        <v>172</v>
      </c>
      <c r="AE87" s="76" t="s">
        <v>46</v>
      </c>
    </row>
    <row r="88" spans="1:31" s="78" customFormat="1" ht="111" customHeight="1">
      <c r="A88" s="89" t="s">
        <v>765</v>
      </c>
      <c r="B88" s="76" t="s">
        <v>238</v>
      </c>
      <c r="C88" s="76" t="s">
        <v>239</v>
      </c>
      <c r="D88" s="76" t="s">
        <v>239</v>
      </c>
      <c r="E88" s="77" t="s">
        <v>240</v>
      </c>
      <c r="F88" s="76" t="s">
        <v>241</v>
      </c>
      <c r="G88" s="76" t="s">
        <v>48</v>
      </c>
      <c r="H88" s="76" t="s">
        <v>163</v>
      </c>
      <c r="I88" s="76" t="s">
        <v>164</v>
      </c>
      <c r="J88" s="76" t="s">
        <v>43</v>
      </c>
      <c r="K88" s="76" t="s">
        <v>43</v>
      </c>
      <c r="L88" s="76" t="s">
        <v>43</v>
      </c>
      <c r="M88" s="77">
        <v>6</v>
      </c>
      <c r="N88" s="77">
        <v>3</v>
      </c>
      <c r="O88" s="77">
        <f>+M88*N88</f>
        <v>18</v>
      </c>
      <c r="P88" s="77" t="str">
        <f t="shared" si="85"/>
        <v>Alto (A)</v>
      </c>
      <c r="Q88" s="77">
        <v>25</v>
      </c>
      <c r="R88" s="77">
        <f>+O88*Q88</f>
        <v>450</v>
      </c>
      <c r="S88" s="79" t="str">
        <f t="shared" si="83"/>
        <v>II</v>
      </c>
      <c r="T88" s="76" t="str">
        <f>+IF(S88="I","No Aceptable",IF(S88="II","No Aceptable o Aceptable con control especifico",IF(S88="III","Mejorable",IF(S88="IV","Aceptable"))))</f>
        <v>No Aceptable o Aceptable con control especifico</v>
      </c>
      <c r="U88" s="77">
        <v>115</v>
      </c>
      <c r="V88" s="77">
        <v>25</v>
      </c>
      <c r="W88" s="77">
        <v>6</v>
      </c>
      <c r="X88" s="77">
        <f t="shared" si="84"/>
        <v>146</v>
      </c>
      <c r="Y88" s="76" t="s">
        <v>51</v>
      </c>
      <c r="Z88" s="76" t="s">
        <v>166</v>
      </c>
      <c r="AA88" s="76"/>
      <c r="AB88" s="76"/>
      <c r="AC88" s="76" t="s">
        <v>167</v>
      </c>
      <c r="AD88" s="76" t="s">
        <v>242</v>
      </c>
      <c r="AE88" s="76"/>
    </row>
    <row r="89" spans="1:31" s="78" customFormat="1" ht="111" customHeight="1">
      <c r="A89" s="89" t="s">
        <v>765</v>
      </c>
      <c r="B89" s="76" t="s">
        <v>237</v>
      </c>
      <c r="C89" s="76" t="s">
        <v>239</v>
      </c>
      <c r="D89" s="76" t="s">
        <v>239</v>
      </c>
      <c r="E89" s="77" t="s">
        <v>240</v>
      </c>
      <c r="F89" s="76" t="s">
        <v>243</v>
      </c>
      <c r="G89" s="76" t="s">
        <v>83</v>
      </c>
      <c r="H89" s="76" t="s">
        <v>244</v>
      </c>
      <c r="I89" s="76" t="s">
        <v>245</v>
      </c>
      <c r="J89" s="76" t="s">
        <v>43</v>
      </c>
      <c r="K89" s="76" t="s">
        <v>43</v>
      </c>
      <c r="L89" s="76" t="s">
        <v>43</v>
      </c>
      <c r="M89" s="77">
        <v>2</v>
      </c>
      <c r="N89" s="77">
        <v>3</v>
      </c>
      <c r="O89" s="77">
        <f>+M89*N89</f>
        <v>6</v>
      </c>
      <c r="P89" s="77" t="str">
        <f t="shared" si="85"/>
        <v>Medio (M)</v>
      </c>
      <c r="Q89" s="77">
        <v>25</v>
      </c>
      <c r="R89" s="77">
        <f>+O89*Q89</f>
        <v>150</v>
      </c>
      <c r="S89" s="79" t="str">
        <f t="shared" si="83"/>
        <v>II</v>
      </c>
      <c r="T89" s="76" t="str">
        <f>+IF(S89="I","No Aceptable",IF(S89="II","No Aceptable o Aceptable con control especifico",IF(S89="III","Mejorable",IF(S89="IV","Aceptable"))))</f>
        <v>No Aceptable o Aceptable con control especifico</v>
      </c>
      <c r="U89" s="77">
        <v>115</v>
      </c>
      <c r="V89" s="77">
        <v>25</v>
      </c>
      <c r="W89" s="77">
        <v>6</v>
      </c>
      <c r="X89" s="77">
        <f t="shared" si="84"/>
        <v>146</v>
      </c>
      <c r="Y89" s="76" t="s">
        <v>246</v>
      </c>
      <c r="Z89" s="76" t="s">
        <v>247</v>
      </c>
      <c r="AA89" s="76" t="s">
        <v>46</v>
      </c>
      <c r="AB89" s="76" t="s">
        <v>53</v>
      </c>
      <c r="AC89" s="76" t="s">
        <v>46</v>
      </c>
      <c r="AD89" s="76" t="s">
        <v>248</v>
      </c>
      <c r="AE89" s="90" t="s">
        <v>53</v>
      </c>
    </row>
    <row r="90" spans="1:31" s="87" customFormat="1" ht="111" customHeight="1">
      <c r="A90" s="89" t="s">
        <v>765</v>
      </c>
      <c r="B90" s="88" t="s">
        <v>250</v>
      </c>
      <c r="C90" s="88" t="s">
        <v>251</v>
      </c>
      <c r="D90" s="88" t="s">
        <v>252</v>
      </c>
      <c r="E90" s="88" t="s">
        <v>96</v>
      </c>
      <c r="F90" s="88" t="s">
        <v>253</v>
      </c>
      <c r="G90" s="88" t="s">
        <v>59</v>
      </c>
      <c r="H90" s="88" t="s">
        <v>254</v>
      </c>
      <c r="I90" s="88" t="s">
        <v>255</v>
      </c>
      <c r="J90" s="88" t="s">
        <v>256</v>
      </c>
      <c r="K90" s="88" t="s">
        <v>257</v>
      </c>
      <c r="L90" s="88" t="s">
        <v>258</v>
      </c>
      <c r="M90" s="77">
        <v>6</v>
      </c>
      <c r="N90" s="77">
        <v>3</v>
      </c>
      <c r="O90" s="77">
        <v>18</v>
      </c>
      <c r="P90" s="77" t="str">
        <f t="shared" si="85"/>
        <v>Alto (A)</v>
      </c>
      <c r="Q90" s="77">
        <v>25</v>
      </c>
      <c r="R90" s="77">
        <v>450</v>
      </c>
      <c r="S90" s="110" t="str">
        <f t="shared" ref="S90:S96" si="89">IF(R90=20,"IV",IF(AND(R90&gt;=40,R90&lt;=120),"III",IF(AND(R90&gt;=150,R90&lt;=500),"II",IF(AND(R90&gt;=600,R90&lt;=4000),"I","error"))))</f>
        <v>II</v>
      </c>
      <c r="T90" s="88" t="s">
        <v>259</v>
      </c>
      <c r="U90" s="77">
        <v>13</v>
      </c>
      <c r="V90" s="77">
        <v>0</v>
      </c>
      <c r="W90" s="77">
        <v>0</v>
      </c>
      <c r="X90" s="77">
        <f t="shared" si="84"/>
        <v>13</v>
      </c>
      <c r="Y90" s="88" t="s">
        <v>44</v>
      </c>
      <c r="Z90" s="88" t="s">
        <v>260</v>
      </c>
      <c r="AA90" s="88" t="s">
        <v>261</v>
      </c>
      <c r="AB90" s="88" t="s">
        <v>261</v>
      </c>
      <c r="AC90" s="96" t="s">
        <v>262</v>
      </c>
      <c r="AD90" s="96" t="s">
        <v>263</v>
      </c>
      <c r="AE90" s="96" t="s">
        <v>261</v>
      </c>
    </row>
    <row r="91" spans="1:31" s="87" customFormat="1" ht="111" customHeight="1">
      <c r="A91" s="89" t="s">
        <v>765</v>
      </c>
      <c r="B91" s="88" t="s">
        <v>250</v>
      </c>
      <c r="C91" s="88" t="s">
        <v>251</v>
      </c>
      <c r="D91" s="88" t="s">
        <v>252</v>
      </c>
      <c r="E91" s="93" t="s">
        <v>40</v>
      </c>
      <c r="F91" s="88" t="s">
        <v>264</v>
      </c>
      <c r="G91" s="88" t="s">
        <v>265</v>
      </c>
      <c r="H91" s="85" t="s">
        <v>264</v>
      </c>
      <c r="I91" s="85" t="s">
        <v>266</v>
      </c>
      <c r="J91" s="85" t="s">
        <v>267</v>
      </c>
      <c r="K91" s="88" t="s">
        <v>43</v>
      </c>
      <c r="L91" s="85" t="s">
        <v>268</v>
      </c>
      <c r="M91" s="94">
        <v>2</v>
      </c>
      <c r="N91" s="94">
        <v>2</v>
      </c>
      <c r="O91" s="86">
        <v>4</v>
      </c>
      <c r="P91" s="77" t="str">
        <f t="shared" ref="P91:P96" si="90">+IF(O91&gt;=24,"Muy Alto (MA)",IF(O91&gt;=10,"Alto (A)",IF(O91&gt;=6,"Medio (M)",IF(O91&gt;=2,"Bajo (B)"))))</f>
        <v>Bajo (B)</v>
      </c>
      <c r="Q91" s="94">
        <v>60</v>
      </c>
      <c r="R91" s="86">
        <v>240</v>
      </c>
      <c r="S91" s="110" t="str">
        <f t="shared" si="89"/>
        <v>II</v>
      </c>
      <c r="T91" s="85" t="s">
        <v>259</v>
      </c>
      <c r="U91" s="77">
        <v>13</v>
      </c>
      <c r="V91" s="77">
        <v>0</v>
      </c>
      <c r="W91" s="77">
        <v>0</v>
      </c>
      <c r="X91" s="77">
        <f t="shared" ref="X91:X96" si="91">SUM(U91:W91)</f>
        <v>13</v>
      </c>
      <c r="Y91" s="85" t="s">
        <v>269</v>
      </c>
      <c r="Z91" s="88" t="s">
        <v>260</v>
      </c>
      <c r="AA91" s="95" t="s">
        <v>261</v>
      </c>
      <c r="AB91" s="95" t="s">
        <v>261</v>
      </c>
      <c r="AC91" s="85" t="s">
        <v>270</v>
      </c>
      <c r="AD91" s="85" t="s">
        <v>271</v>
      </c>
      <c r="AE91" s="85" t="s">
        <v>272</v>
      </c>
    </row>
    <row r="92" spans="1:31" s="87" customFormat="1" ht="111" customHeight="1">
      <c r="A92" s="89" t="s">
        <v>765</v>
      </c>
      <c r="B92" s="88" t="s">
        <v>250</v>
      </c>
      <c r="C92" s="88" t="s">
        <v>251</v>
      </c>
      <c r="D92" s="88" t="s">
        <v>252</v>
      </c>
      <c r="E92" s="93" t="s">
        <v>40</v>
      </c>
      <c r="F92" s="85" t="s">
        <v>273</v>
      </c>
      <c r="G92" s="88" t="s">
        <v>265</v>
      </c>
      <c r="H92" s="85" t="s">
        <v>274</v>
      </c>
      <c r="I92" s="85" t="s">
        <v>275</v>
      </c>
      <c r="J92" s="88" t="s">
        <v>43</v>
      </c>
      <c r="K92" s="85" t="s">
        <v>267</v>
      </c>
      <c r="L92" s="85" t="s">
        <v>268</v>
      </c>
      <c r="M92" s="94">
        <v>2</v>
      </c>
      <c r="N92" s="94">
        <v>3</v>
      </c>
      <c r="O92" s="86">
        <v>6</v>
      </c>
      <c r="P92" s="77" t="str">
        <f t="shared" si="90"/>
        <v>Medio (M)</v>
      </c>
      <c r="Q92" s="94">
        <v>60</v>
      </c>
      <c r="R92" s="86">
        <v>360</v>
      </c>
      <c r="S92" s="110" t="str">
        <f t="shared" si="89"/>
        <v>II</v>
      </c>
      <c r="T92" s="85" t="s">
        <v>259</v>
      </c>
      <c r="U92" s="77">
        <v>13</v>
      </c>
      <c r="V92" s="77">
        <v>0</v>
      </c>
      <c r="W92" s="77">
        <v>0</v>
      </c>
      <c r="X92" s="77">
        <f t="shared" si="91"/>
        <v>13</v>
      </c>
      <c r="Y92" s="85" t="s">
        <v>269</v>
      </c>
      <c r="Z92" s="88" t="s">
        <v>260</v>
      </c>
      <c r="AA92" s="95" t="s">
        <v>261</v>
      </c>
      <c r="AB92" s="95" t="s">
        <v>261</v>
      </c>
      <c r="AC92" s="85" t="s">
        <v>270</v>
      </c>
      <c r="AD92" s="85" t="s">
        <v>276</v>
      </c>
      <c r="AE92" s="85" t="s">
        <v>272</v>
      </c>
    </row>
    <row r="93" spans="1:31" s="87" customFormat="1" ht="111" customHeight="1">
      <c r="A93" s="89" t="s">
        <v>765</v>
      </c>
      <c r="B93" s="88" t="s">
        <v>250</v>
      </c>
      <c r="C93" s="88" t="s">
        <v>251</v>
      </c>
      <c r="D93" s="88" t="s">
        <v>252</v>
      </c>
      <c r="E93" s="88" t="s">
        <v>96</v>
      </c>
      <c r="F93" s="88" t="s">
        <v>277</v>
      </c>
      <c r="G93" s="88" t="s">
        <v>265</v>
      </c>
      <c r="H93" s="88" t="s">
        <v>278</v>
      </c>
      <c r="I93" s="88" t="s">
        <v>50</v>
      </c>
      <c r="J93" s="88" t="s">
        <v>43</v>
      </c>
      <c r="K93" s="88" t="s">
        <v>279</v>
      </c>
      <c r="L93" s="88" t="s">
        <v>280</v>
      </c>
      <c r="M93" s="77">
        <v>6</v>
      </c>
      <c r="N93" s="77">
        <v>4</v>
      </c>
      <c r="O93" s="77">
        <v>24</v>
      </c>
      <c r="P93" s="77" t="str">
        <f t="shared" si="90"/>
        <v>Muy Alto (MA)</v>
      </c>
      <c r="Q93" s="77">
        <v>100</v>
      </c>
      <c r="R93" s="77">
        <v>2400</v>
      </c>
      <c r="S93" s="110" t="str">
        <f t="shared" si="89"/>
        <v>I</v>
      </c>
      <c r="T93" s="88" t="s">
        <v>281</v>
      </c>
      <c r="U93" s="77">
        <v>13</v>
      </c>
      <c r="V93" s="77">
        <v>0</v>
      </c>
      <c r="W93" s="77">
        <v>0</v>
      </c>
      <c r="X93" s="77">
        <f t="shared" si="91"/>
        <v>13</v>
      </c>
      <c r="Y93" s="88" t="s">
        <v>51</v>
      </c>
      <c r="Z93" s="88" t="s">
        <v>260</v>
      </c>
      <c r="AA93" s="88" t="s">
        <v>53</v>
      </c>
      <c r="AB93" s="88" t="s">
        <v>53</v>
      </c>
      <c r="AC93" s="85" t="s">
        <v>270</v>
      </c>
      <c r="AD93" s="88" t="s">
        <v>282</v>
      </c>
      <c r="AE93" s="88" t="s">
        <v>53</v>
      </c>
    </row>
    <row r="94" spans="1:31" s="87" customFormat="1" ht="111" customHeight="1">
      <c r="A94" s="89" t="s">
        <v>765</v>
      </c>
      <c r="B94" s="88" t="s">
        <v>250</v>
      </c>
      <c r="C94" s="88" t="s">
        <v>251</v>
      </c>
      <c r="D94" s="88" t="s">
        <v>252</v>
      </c>
      <c r="E94" s="93" t="s">
        <v>40</v>
      </c>
      <c r="F94" s="85" t="s">
        <v>283</v>
      </c>
      <c r="G94" s="88" t="s">
        <v>265</v>
      </c>
      <c r="H94" s="85" t="s">
        <v>284</v>
      </c>
      <c r="I94" s="85" t="s">
        <v>275</v>
      </c>
      <c r="J94" s="88" t="s">
        <v>43</v>
      </c>
      <c r="K94" s="85" t="s">
        <v>267</v>
      </c>
      <c r="L94" s="85" t="s">
        <v>268</v>
      </c>
      <c r="M94" s="94">
        <v>2</v>
      </c>
      <c r="N94" s="94">
        <v>3</v>
      </c>
      <c r="O94" s="86">
        <v>6</v>
      </c>
      <c r="P94" s="77" t="str">
        <f t="shared" si="90"/>
        <v>Medio (M)</v>
      </c>
      <c r="Q94" s="94">
        <v>60</v>
      </c>
      <c r="R94" s="86">
        <v>360</v>
      </c>
      <c r="S94" s="110" t="str">
        <f t="shared" si="89"/>
        <v>II</v>
      </c>
      <c r="T94" s="85" t="s">
        <v>259</v>
      </c>
      <c r="U94" s="77">
        <v>13</v>
      </c>
      <c r="V94" s="77">
        <v>0</v>
      </c>
      <c r="W94" s="77">
        <v>0</v>
      </c>
      <c r="X94" s="77">
        <f t="shared" si="91"/>
        <v>13</v>
      </c>
      <c r="Y94" s="85" t="s">
        <v>269</v>
      </c>
      <c r="Z94" s="88" t="s">
        <v>260</v>
      </c>
      <c r="AA94" s="95" t="s">
        <v>261</v>
      </c>
      <c r="AB94" s="95" t="s">
        <v>261</v>
      </c>
      <c r="AC94" s="85" t="s">
        <v>270</v>
      </c>
      <c r="AD94" s="85" t="s">
        <v>285</v>
      </c>
      <c r="AE94" s="85" t="s">
        <v>272</v>
      </c>
    </row>
    <row r="95" spans="1:31" s="87" customFormat="1" ht="111" customHeight="1">
      <c r="A95" s="89" t="s">
        <v>765</v>
      </c>
      <c r="B95" s="88" t="s">
        <v>250</v>
      </c>
      <c r="C95" s="88" t="s">
        <v>251</v>
      </c>
      <c r="D95" s="88" t="s">
        <v>252</v>
      </c>
      <c r="E95" s="93" t="s">
        <v>40</v>
      </c>
      <c r="F95" s="85" t="s">
        <v>286</v>
      </c>
      <c r="G95" s="88" t="s">
        <v>265</v>
      </c>
      <c r="H95" s="85" t="s">
        <v>287</v>
      </c>
      <c r="I95" s="85" t="s">
        <v>275</v>
      </c>
      <c r="J95" s="85" t="s">
        <v>43</v>
      </c>
      <c r="K95" s="85" t="s">
        <v>267</v>
      </c>
      <c r="L95" s="85" t="s">
        <v>288</v>
      </c>
      <c r="M95" s="94">
        <v>2</v>
      </c>
      <c r="N95" s="94">
        <v>2</v>
      </c>
      <c r="O95" s="86">
        <v>4</v>
      </c>
      <c r="P95" s="77" t="str">
        <f t="shared" si="90"/>
        <v>Bajo (B)</v>
      </c>
      <c r="Q95" s="94">
        <v>60</v>
      </c>
      <c r="R95" s="86">
        <v>240</v>
      </c>
      <c r="S95" s="110" t="str">
        <f t="shared" si="89"/>
        <v>II</v>
      </c>
      <c r="T95" s="85" t="s">
        <v>259</v>
      </c>
      <c r="U95" s="77">
        <v>13</v>
      </c>
      <c r="V95" s="77">
        <v>0</v>
      </c>
      <c r="W95" s="77">
        <v>0</v>
      </c>
      <c r="X95" s="77">
        <f t="shared" si="91"/>
        <v>13</v>
      </c>
      <c r="Y95" s="85" t="s">
        <v>269</v>
      </c>
      <c r="Z95" s="88" t="s">
        <v>260</v>
      </c>
      <c r="AA95" s="95" t="s">
        <v>261</v>
      </c>
      <c r="AB95" s="95" t="s">
        <v>261</v>
      </c>
      <c r="AC95" s="85" t="s">
        <v>270</v>
      </c>
      <c r="AD95" s="85" t="s">
        <v>288</v>
      </c>
      <c r="AE95" s="85" t="s">
        <v>272</v>
      </c>
    </row>
    <row r="96" spans="1:31" s="87" customFormat="1" ht="111" customHeight="1">
      <c r="A96" s="89" t="s">
        <v>765</v>
      </c>
      <c r="B96" s="88" t="s">
        <v>250</v>
      </c>
      <c r="C96" s="88" t="s">
        <v>251</v>
      </c>
      <c r="D96" s="88" t="s">
        <v>252</v>
      </c>
      <c r="E96" s="88" t="s">
        <v>96</v>
      </c>
      <c r="F96" s="88" t="s">
        <v>289</v>
      </c>
      <c r="G96" s="88" t="s">
        <v>265</v>
      </c>
      <c r="H96" s="88" t="s">
        <v>290</v>
      </c>
      <c r="I96" s="88" t="s">
        <v>291</v>
      </c>
      <c r="J96" s="85" t="s">
        <v>267</v>
      </c>
      <c r="K96" s="88" t="s">
        <v>292</v>
      </c>
      <c r="L96" s="88" t="s">
        <v>293</v>
      </c>
      <c r="M96" s="77">
        <v>6</v>
      </c>
      <c r="N96" s="77">
        <v>3</v>
      </c>
      <c r="O96" s="77">
        <v>18</v>
      </c>
      <c r="P96" s="77" t="str">
        <f t="shared" si="90"/>
        <v>Alto (A)</v>
      </c>
      <c r="Q96" s="77">
        <v>25</v>
      </c>
      <c r="R96" s="77">
        <v>450</v>
      </c>
      <c r="S96" s="110" t="str">
        <f t="shared" si="89"/>
        <v>II</v>
      </c>
      <c r="T96" s="88" t="s">
        <v>259</v>
      </c>
      <c r="U96" s="77">
        <v>13</v>
      </c>
      <c r="V96" s="77">
        <v>0</v>
      </c>
      <c r="W96" s="77">
        <v>0</v>
      </c>
      <c r="X96" s="77">
        <f t="shared" si="91"/>
        <v>13</v>
      </c>
      <c r="Y96" s="88" t="s">
        <v>51</v>
      </c>
      <c r="Z96" s="85" t="s">
        <v>294</v>
      </c>
      <c r="AA96" s="88" t="s">
        <v>53</v>
      </c>
      <c r="AB96" s="88" t="s">
        <v>53</v>
      </c>
      <c r="AC96" s="85" t="s">
        <v>270</v>
      </c>
      <c r="AD96" s="88" t="s">
        <v>295</v>
      </c>
      <c r="AE96" s="88" t="s">
        <v>53</v>
      </c>
    </row>
    <row r="97" spans="1:31" s="87" customFormat="1" ht="111" customHeight="1">
      <c r="A97" s="89" t="s">
        <v>765</v>
      </c>
      <c r="B97" s="88" t="s">
        <v>250</v>
      </c>
      <c r="C97" s="88" t="s">
        <v>296</v>
      </c>
      <c r="D97" s="88" t="s">
        <v>297</v>
      </c>
      <c r="E97" s="88" t="s">
        <v>96</v>
      </c>
      <c r="F97" s="88" t="s">
        <v>253</v>
      </c>
      <c r="G97" s="88" t="s">
        <v>59</v>
      </c>
      <c r="H97" s="88" t="s">
        <v>254</v>
      </c>
      <c r="I97" s="88" t="s">
        <v>255</v>
      </c>
      <c r="J97" s="88" t="s">
        <v>43</v>
      </c>
      <c r="K97" s="88" t="s">
        <v>43</v>
      </c>
      <c r="L97" s="88" t="s">
        <v>298</v>
      </c>
      <c r="M97" s="77">
        <v>6</v>
      </c>
      <c r="N97" s="77">
        <v>3</v>
      </c>
      <c r="O97" s="77">
        <v>18</v>
      </c>
      <c r="P97" s="77" t="str">
        <f t="shared" ref="P97:P110" si="92">+IF(O97&gt;=24,"Muy Alto (MA)",IF(O97&gt;=10,"Alto (A)",IF(O97&gt;=6,"Medio (M)",IF(O97&gt;=2,"Bajo (B)"))))</f>
        <v>Alto (A)</v>
      </c>
      <c r="Q97" s="77">
        <v>25</v>
      </c>
      <c r="R97" s="77">
        <v>450</v>
      </c>
      <c r="S97" s="110" t="str">
        <f t="shared" ref="S97:S110" si="93">IF(R97=20,"IV",IF(AND(R97&gt;=40,R97&lt;=120),"III",IF(AND(R97&gt;=150,R97&lt;=500),"II",IF(AND(R97&gt;=600,R97&lt;=4000),"I","error"))))</f>
        <v>II</v>
      </c>
      <c r="T97" s="88" t="s">
        <v>259</v>
      </c>
      <c r="U97" s="77">
        <v>13</v>
      </c>
      <c r="V97" s="77">
        <v>0</v>
      </c>
      <c r="W97" s="77">
        <v>0</v>
      </c>
      <c r="X97" s="77">
        <f>SUM(U97:W97)</f>
        <v>13</v>
      </c>
      <c r="Y97" s="88" t="s">
        <v>44</v>
      </c>
      <c r="Z97" s="88" t="s">
        <v>260</v>
      </c>
      <c r="AA97" s="88" t="s">
        <v>261</v>
      </c>
      <c r="AB97" s="88" t="s">
        <v>261</v>
      </c>
      <c r="AC97" s="85" t="s">
        <v>53</v>
      </c>
      <c r="AD97" s="88" t="s">
        <v>299</v>
      </c>
      <c r="AE97" s="88" t="s">
        <v>261</v>
      </c>
    </row>
    <row r="98" spans="1:31" s="87" customFormat="1" ht="111" customHeight="1">
      <c r="A98" s="89" t="s">
        <v>765</v>
      </c>
      <c r="B98" s="88" t="s">
        <v>250</v>
      </c>
      <c r="C98" s="88" t="s">
        <v>296</v>
      </c>
      <c r="D98" s="88" t="s">
        <v>297</v>
      </c>
      <c r="E98" s="93" t="s">
        <v>40</v>
      </c>
      <c r="F98" s="88" t="s">
        <v>264</v>
      </c>
      <c r="G98" s="88" t="s">
        <v>265</v>
      </c>
      <c r="H98" s="85" t="s">
        <v>264</v>
      </c>
      <c r="I98" s="85" t="s">
        <v>266</v>
      </c>
      <c r="J98" s="88" t="s">
        <v>43</v>
      </c>
      <c r="K98" s="88" t="s">
        <v>43</v>
      </c>
      <c r="L98" s="85" t="s">
        <v>300</v>
      </c>
      <c r="M98" s="94">
        <v>2</v>
      </c>
      <c r="N98" s="94">
        <v>2</v>
      </c>
      <c r="O98" s="86">
        <v>4</v>
      </c>
      <c r="P98" s="77" t="str">
        <f t="shared" si="92"/>
        <v>Bajo (B)</v>
      </c>
      <c r="Q98" s="94">
        <v>60</v>
      </c>
      <c r="R98" s="86">
        <v>240</v>
      </c>
      <c r="S98" s="110" t="str">
        <f t="shared" si="93"/>
        <v>II</v>
      </c>
      <c r="T98" s="85" t="s">
        <v>259</v>
      </c>
      <c r="U98" s="77">
        <v>13</v>
      </c>
      <c r="V98" s="77">
        <v>0</v>
      </c>
      <c r="W98" s="77">
        <v>0</v>
      </c>
      <c r="X98" s="77">
        <f t="shared" ref="X98:X110" si="94">SUM(U98:W98)</f>
        <v>13</v>
      </c>
      <c r="Y98" s="85" t="s">
        <v>269</v>
      </c>
      <c r="Z98" s="88" t="s">
        <v>260</v>
      </c>
      <c r="AA98" s="88" t="s">
        <v>46</v>
      </c>
      <c r="AB98" s="88" t="s">
        <v>46</v>
      </c>
      <c r="AC98" s="88" t="s">
        <v>46</v>
      </c>
      <c r="AD98" s="85" t="s">
        <v>301</v>
      </c>
      <c r="AE98" s="85" t="s">
        <v>46</v>
      </c>
    </row>
    <row r="99" spans="1:31" s="87" customFormat="1" ht="111" customHeight="1">
      <c r="A99" s="89" t="s">
        <v>765</v>
      </c>
      <c r="B99" s="88" t="s">
        <v>250</v>
      </c>
      <c r="C99" s="88" t="s">
        <v>296</v>
      </c>
      <c r="D99" s="88" t="s">
        <v>297</v>
      </c>
      <c r="E99" s="93" t="s">
        <v>40</v>
      </c>
      <c r="F99" s="85" t="s">
        <v>273</v>
      </c>
      <c r="G99" s="88" t="s">
        <v>265</v>
      </c>
      <c r="H99" s="85" t="s">
        <v>274</v>
      </c>
      <c r="I99" s="85" t="s">
        <v>275</v>
      </c>
      <c r="J99" s="88" t="s">
        <v>43</v>
      </c>
      <c r="K99" s="88" t="s">
        <v>43</v>
      </c>
      <c r="L99" s="85" t="s">
        <v>300</v>
      </c>
      <c r="M99" s="94">
        <v>2</v>
      </c>
      <c r="N99" s="94">
        <v>3</v>
      </c>
      <c r="O99" s="86">
        <v>6</v>
      </c>
      <c r="P99" s="77" t="str">
        <f t="shared" si="92"/>
        <v>Medio (M)</v>
      </c>
      <c r="Q99" s="94">
        <v>60</v>
      </c>
      <c r="R99" s="86">
        <v>360</v>
      </c>
      <c r="S99" s="110" t="str">
        <f t="shared" si="93"/>
        <v>II</v>
      </c>
      <c r="T99" s="85" t="s">
        <v>259</v>
      </c>
      <c r="U99" s="77">
        <v>13</v>
      </c>
      <c r="V99" s="77">
        <v>0</v>
      </c>
      <c r="W99" s="77">
        <v>0</v>
      </c>
      <c r="X99" s="77">
        <f t="shared" si="94"/>
        <v>13</v>
      </c>
      <c r="Y99" s="85" t="s">
        <v>269</v>
      </c>
      <c r="Z99" s="88" t="s">
        <v>260</v>
      </c>
      <c r="AA99" s="88" t="s">
        <v>46</v>
      </c>
      <c r="AB99" s="88" t="s">
        <v>46</v>
      </c>
      <c r="AC99" s="88" t="s">
        <v>261</v>
      </c>
      <c r="AD99" s="85" t="s">
        <v>301</v>
      </c>
      <c r="AE99" s="85" t="s">
        <v>46</v>
      </c>
    </row>
    <row r="100" spans="1:31" s="87" customFormat="1" ht="111" customHeight="1">
      <c r="A100" s="89" t="s">
        <v>765</v>
      </c>
      <c r="B100" s="88" t="s">
        <v>250</v>
      </c>
      <c r="C100" s="88" t="s">
        <v>296</v>
      </c>
      <c r="D100" s="88" t="s">
        <v>297</v>
      </c>
      <c r="E100" s="88" t="s">
        <v>96</v>
      </c>
      <c r="F100" s="88" t="s">
        <v>277</v>
      </c>
      <c r="G100" s="88" t="s">
        <v>265</v>
      </c>
      <c r="H100" s="88" t="s">
        <v>278</v>
      </c>
      <c r="I100" s="88" t="s">
        <v>50</v>
      </c>
      <c r="J100" s="88" t="s">
        <v>43</v>
      </c>
      <c r="K100" s="88" t="s">
        <v>43</v>
      </c>
      <c r="L100" s="85" t="s">
        <v>300</v>
      </c>
      <c r="M100" s="77">
        <v>6</v>
      </c>
      <c r="N100" s="77">
        <v>4</v>
      </c>
      <c r="O100" s="77">
        <v>24</v>
      </c>
      <c r="P100" s="77" t="str">
        <f t="shared" si="92"/>
        <v>Muy Alto (MA)</v>
      </c>
      <c r="Q100" s="77">
        <v>100</v>
      </c>
      <c r="R100" s="77">
        <v>2400</v>
      </c>
      <c r="S100" s="110" t="str">
        <f t="shared" si="93"/>
        <v>I</v>
      </c>
      <c r="T100" s="88" t="s">
        <v>281</v>
      </c>
      <c r="U100" s="77">
        <v>13</v>
      </c>
      <c r="V100" s="77">
        <v>0</v>
      </c>
      <c r="W100" s="77">
        <v>0</v>
      </c>
      <c r="X100" s="77">
        <f t="shared" si="94"/>
        <v>13</v>
      </c>
      <c r="Y100" s="88" t="s">
        <v>51</v>
      </c>
      <c r="Z100" s="88" t="s">
        <v>260</v>
      </c>
      <c r="AA100" s="88" t="s">
        <v>53</v>
      </c>
      <c r="AB100" s="88" t="s">
        <v>53</v>
      </c>
      <c r="AC100" s="88" t="s">
        <v>261</v>
      </c>
      <c r="AD100" s="85" t="s">
        <v>301</v>
      </c>
      <c r="AE100" s="85" t="s">
        <v>46</v>
      </c>
    </row>
    <row r="101" spans="1:31" s="87" customFormat="1" ht="111" customHeight="1">
      <c r="A101" s="89" t="s">
        <v>765</v>
      </c>
      <c r="B101" s="88" t="s">
        <v>250</v>
      </c>
      <c r="C101" s="88" t="s">
        <v>296</v>
      </c>
      <c r="D101" s="88" t="s">
        <v>297</v>
      </c>
      <c r="E101" s="93" t="s">
        <v>40</v>
      </c>
      <c r="F101" s="85" t="s">
        <v>283</v>
      </c>
      <c r="G101" s="88" t="s">
        <v>265</v>
      </c>
      <c r="H101" s="85" t="s">
        <v>284</v>
      </c>
      <c r="I101" s="85" t="s">
        <v>275</v>
      </c>
      <c r="J101" s="88" t="s">
        <v>43</v>
      </c>
      <c r="K101" s="88" t="s">
        <v>43</v>
      </c>
      <c r="L101" s="85" t="s">
        <v>300</v>
      </c>
      <c r="M101" s="94">
        <v>2</v>
      </c>
      <c r="N101" s="94">
        <v>3</v>
      </c>
      <c r="O101" s="86">
        <v>6</v>
      </c>
      <c r="P101" s="77" t="str">
        <f t="shared" si="92"/>
        <v>Medio (M)</v>
      </c>
      <c r="Q101" s="94">
        <v>60</v>
      </c>
      <c r="R101" s="86">
        <v>360</v>
      </c>
      <c r="S101" s="110" t="str">
        <f t="shared" si="93"/>
        <v>II</v>
      </c>
      <c r="T101" s="85" t="s">
        <v>259</v>
      </c>
      <c r="U101" s="77">
        <v>13</v>
      </c>
      <c r="V101" s="77">
        <v>0</v>
      </c>
      <c r="W101" s="77">
        <v>0</v>
      </c>
      <c r="X101" s="77">
        <f t="shared" si="94"/>
        <v>13</v>
      </c>
      <c r="Y101" s="85" t="s">
        <v>269</v>
      </c>
      <c r="Z101" s="88" t="s">
        <v>260</v>
      </c>
      <c r="AA101" s="95" t="s">
        <v>261</v>
      </c>
      <c r="AB101" s="95" t="s">
        <v>261</v>
      </c>
      <c r="AC101" s="88" t="s">
        <v>261</v>
      </c>
      <c r="AD101" s="85" t="s">
        <v>301</v>
      </c>
      <c r="AE101" s="85" t="s">
        <v>46</v>
      </c>
    </row>
    <row r="102" spans="1:31" s="87" customFormat="1" ht="111" customHeight="1">
      <c r="A102" s="89" t="s">
        <v>765</v>
      </c>
      <c r="B102" s="88" t="s">
        <v>250</v>
      </c>
      <c r="C102" s="88" t="s">
        <v>296</v>
      </c>
      <c r="D102" s="88" t="s">
        <v>297</v>
      </c>
      <c r="E102" s="93" t="s">
        <v>40</v>
      </c>
      <c r="F102" s="85" t="s">
        <v>286</v>
      </c>
      <c r="G102" s="88" t="s">
        <v>265</v>
      </c>
      <c r="H102" s="85" t="s">
        <v>287</v>
      </c>
      <c r="I102" s="85" t="s">
        <v>275</v>
      </c>
      <c r="J102" s="85" t="s">
        <v>43</v>
      </c>
      <c r="K102" s="88" t="s">
        <v>43</v>
      </c>
      <c r="L102" s="85" t="s">
        <v>300</v>
      </c>
      <c r="M102" s="94">
        <v>2</v>
      </c>
      <c r="N102" s="94">
        <v>2</v>
      </c>
      <c r="O102" s="86">
        <v>4</v>
      </c>
      <c r="P102" s="77" t="str">
        <f t="shared" si="92"/>
        <v>Bajo (B)</v>
      </c>
      <c r="Q102" s="94">
        <v>60</v>
      </c>
      <c r="R102" s="86">
        <v>240</v>
      </c>
      <c r="S102" s="110" t="str">
        <f t="shared" si="93"/>
        <v>II</v>
      </c>
      <c r="T102" s="85" t="s">
        <v>259</v>
      </c>
      <c r="U102" s="77">
        <v>13</v>
      </c>
      <c r="V102" s="77">
        <v>0</v>
      </c>
      <c r="W102" s="77">
        <v>0</v>
      </c>
      <c r="X102" s="77">
        <f t="shared" si="94"/>
        <v>13</v>
      </c>
      <c r="Y102" s="85" t="s">
        <v>269</v>
      </c>
      <c r="Z102" s="88" t="s">
        <v>260</v>
      </c>
      <c r="AA102" s="95" t="s">
        <v>261</v>
      </c>
      <c r="AB102" s="95" t="s">
        <v>261</v>
      </c>
      <c r="AC102" s="88" t="s">
        <v>261</v>
      </c>
      <c r="AD102" s="85" t="s">
        <v>301</v>
      </c>
      <c r="AE102" s="85" t="s">
        <v>46</v>
      </c>
    </row>
    <row r="103" spans="1:31" s="87" customFormat="1" ht="111" customHeight="1">
      <c r="A103" s="89" t="s">
        <v>765</v>
      </c>
      <c r="B103" s="88" t="s">
        <v>250</v>
      </c>
      <c r="C103" s="88" t="s">
        <v>296</v>
      </c>
      <c r="D103" s="88" t="s">
        <v>297</v>
      </c>
      <c r="E103" s="88" t="s">
        <v>96</v>
      </c>
      <c r="F103" s="88" t="s">
        <v>289</v>
      </c>
      <c r="G103" s="88" t="s">
        <v>265</v>
      </c>
      <c r="H103" s="88" t="s">
        <v>290</v>
      </c>
      <c r="I103" s="88" t="s">
        <v>291</v>
      </c>
      <c r="J103" s="85" t="s">
        <v>43</v>
      </c>
      <c r="K103" s="88" t="s">
        <v>43</v>
      </c>
      <c r="L103" s="85" t="s">
        <v>300</v>
      </c>
      <c r="M103" s="77">
        <v>6</v>
      </c>
      <c r="N103" s="77">
        <v>3</v>
      </c>
      <c r="O103" s="77">
        <v>18</v>
      </c>
      <c r="P103" s="77" t="str">
        <f t="shared" si="92"/>
        <v>Alto (A)</v>
      </c>
      <c r="Q103" s="77">
        <v>25</v>
      </c>
      <c r="R103" s="77">
        <v>450</v>
      </c>
      <c r="S103" s="110" t="str">
        <f t="shared" si="93"/>
        <v>II</v>
      </c>
      <c r="T103" s="88" t="s">
        <v>259</v>
      </c>
      <c r="U103" s="77">
        <v>13</v>
      </c>
      <c r="V103" s="77">
        <v>0</v>
      </c>
      <c r="W103" s="77">
        <v>0</v>
      </c>
      <c r="X103" s="77">
        <f t="shared" si="94"/>
        <v>13</v>
      </c>
      <c r="Y103" s="88" t="s">
        <v>51</v>
      </c>
      <c r="Z103" s="85" t="s">
        <v>294</v>
      </c>
      <c r="AA103" s="88" t="s">
        <v>53</v>
      </c>
      <c r="AB103" s="88" t="s">
        <v>53</v>
      </c>
      <c r="AC103" s="88" t="s">
        <v>261</v>
      </c>
      <c r="AD103" s="85" t="s">
        <v>301</v>
      </c>
      <c r="AE103" s="85" t="s">
        <v>46</v>
      </c>
    </row>
    <row r="104" spans="1:31" s="87" customFormat="1" ht="111" customHeight="1">
      <c r="A104" s="89" t="s">
        <v>765</v>
      </c>
      <c r="B104" s="88" t="s">
        <v>302</v>
      </c>
      <c r="C104" s="88" t="s">
        <v>303</v>
      </c>
      <c r="D104" s="88" t="s">
        <v>304</v>
      </c>
      <c r="E104" s="88" t="s">
        <v>96</v>
      </c>
      <c r="F104" s="88" t="s">
        <v>305</v>
      </c>
      <c r="G104" s="88" t="s">
        <v>59</v>
      </c>
      <c r="H104" s="88" t="s">
        <v>100</v>
      </c>
      <c r="I104" s="88" t="s">
        <v>306</v>
      </c>
      <c r="J104" s="88" t="s">
        <v>43</v>
      </c>
      <c r="K104" s="88" t="s">
        <v>43</v>
      </c>
      <c r="L104" s="88" t="s">
        <v>307</v>
      </c>
      <c r="M104" s="77">
        <v>6</v>
      </c>
      <c r="N104" s="77">
        <v>3</v>
      </c>
      <c r="O104" s="77">
        <v>18</v>
      </c>
      <c r="P104" s="77" t="str">
        <f t="shared" si="92"/>
        <v>Alto (A)</v>
      </c>
      <c r="Q104" s="77">
        <v>25</v>
      </c>
      <c r="R104" s="77">
        <v>450</v>
      </c>
      <c r="S104" s="110" t="str">
        <f t="shared" si="93"/>
        <v>II</v>
      </c>
      <c r="T104" s="88" t="s">
        <v>259</v>
      </c>
      <c r="U104" s="77">
        <v>13</v>
      </c>
      <c r="V104" s="77">
        <v>0</v>
      </c>
      <c r="W104" s="77">
        <v>0</v>
      </c>
      <c r="X104" s="77">
        <f t="shared" si="94"/>
        <v>13</v>
      </c>
      <c r="Y104" s="88" t="s">
        <v>44</v>
      </c>
      <c r="Z104" s="88" t="s">
        <v>308</v>
      </c>
      <c r="AA104" s="85" t="s">
        <v>53</v>
      </c>
      <c r="AB104" s="85" t="s">
        <v>53</v>
      </c>
      <c r="AC104" s="85" t="s">
        <v>53</v>
      </c>
      <c r="AD104" s="96" t="s">
        <v>309</v>
      </c>
      <c r="AE104" s="85" t="s">
        <v>53</v>
      </c>
    </row>
    <row r="105" spans="1:31" s="87" customFormat="1" ht="111" customHeight="1">
      <c r="A105" s="89" t="s">
        <v>765</v>
      </c>
      <c r="B105" s="88" t="s">
        <v>302</v>
      </c>
      <c r="C105" s="88" t="s">
        <v>303</v>
      </c>
      <c r="D105" s="88" t="s">
        <v>304</v>
      </c>
      <c r="E105" s="93" t="s">
        <v>40</v>
      </c>
      <c r="F105" s="85" t="s">
        <v>273</v>
      </c>
      <c r="G105" s="88" t="s">
        <v>265</v>
      </c>
      <c r="H105" s="85" t="s">
        <v>274</v>
      </c>
      <c r="I105" s="85" t="s">
        <v>275</v>
      </c>
      <c r="J105" s="88" t="s">
        <v>43</v>
      </c>
      <c r="K105" s="88" t="s">
        <v>43</v>
      </c>
      <c r="L105" s="85" t="s">
        <v>300</v>
      </c>
      <c r="M105" s="94">
        <v>2</v>
      </c>
      <c r="N105" s="94">
        <v>3</v>
      </c>
      <c r="O105" s="86">
        <v>6</v>
      </c>
      <c r="P105" s="77" t="str">
        <f t="shared" si="92"/>
        <v>Medio (M)</v>
      </c>
      <c r="Q105" s="94">
        <v>60</v>
      </c>
      <c r="R105" s="86">
        <v>360</v>
      </c>
      <c r="S105" s="110" t="str">
        <f t="shared" si="93"/>
        <v>II</v>
      </c>
      <c r="T105" s="85" t="s">
        <v>259</v>
      </c>
      <c r="U105" s="77">
        <v>13</v>
      </c>
      <c r="V105" s="77">
        <v>0</v>
      </c>
      <c r="W105" s="77">
        <v>0</v>
      </c>
      <c r="X105" s="77">
        <f t="shared" si="94"/>
        <v>13</v>
      </c>
      <c r="Y105" s="85" t="s">
        <v>269</v>
      </c>
      <c r="Z105" s="88" t="s">
        <v>260</v>
      </c>
      <c r="AA105" s="95" t="s">
        <v>261</v>
      </c>
      <c r="AB105" s="95" t="s">
        <v>261</v>
      </c>
      <c r="AC105" s="88" t="s">
        <v>261</v>
      </c>
      <c r="AD105" s="96" t="s">
        <v>309</v>
      </c>
      <c r="AE105" s="85" t="s">
        <v>46</v>
      </c>
    </row>
    <row r="106" spans="1:31" s="87" customFormat="1" ht="111" customHeight="1">
      <c r="A106" s="89" t="s">
        <v>765</v>
      </c>
      <c r="B106" s="88" t="s">
        <v>302</v>
      </c>
      <c r="C106" s="88" t="s">
        <v>303</v>
      </c>
      <c r="D106" s="88" t="s">
        <v>304</v>
      </c>
      <c r="E106" s="88" t="s">
        <v>96</v>
      </c>
      <c r="F106" s="88" t="s">
        <v>277</v>
      </c>
      <c r="G106" s="88" t="s">
        <v>265</v>
      </c>
      <c r="H106" s="88" t="s">
        <v>278</v>
      </c>
      <c r="I106" s="88" t="s">
        <v>310</v>
      </c>
      <c r="J106" s="88" t="s">
        <v>43</v>
      </c>
      <c r="K106" s="88" t="s">
        <v>43</v>
      </c>
      <c r="L106" s="85" t="s">
        <v>300</v>
      </c>
      <c r="M106" s="77">
        <v>6</v>
      </c>
      <c r="N106" s="77">
        <v>4</v>
      </c>
      <c r="O106" s="77">
        <v>24</v>
      </c>
      <c r="P106" s="77" t="str">
        <f t="shared" si="92"/>
        <v>Muy Alto (MA)</v>
      </c>
      <c r="Q106" s="77">
        <v>100</v>
      </c>
      <c r="R106" s="77">
        <v>2400</v>
      </c>
      <c r="S106" s="110" t="str">
        <f t="shared" si="93"/>
        <v>I</v>
      </c>
      <c r="T106" s="88" t="s">
        <v>281</v>
      </c>
      <c r="U106" s="77">
        <v>13</v>
      </c>
      <c r="V106" s="77">
        <v>0</v>
      </c>
      <c r="W106" s="77">
        <v>0</v>
      </c>
      <c r="X106" s="77">
        <f t="shared" si="94"/>
        <v>13</v>
      </c>
      <c r="Y106" s="88" t="s">
        <v>51</v>
      </c>
      <c r="Z106" s="88" t="s">
        <v>260</v>
      </c>
      <c r="AA106" s="88" t="s">
        <v>53</v>
      </c>
      <c r="AB106" s="88" t="s">
        <v>53</v>
      </c>
      <c r="AC106" s="88" t="s">
        <v>261</v>
      </c>
      <c r="AD106" s="96" t="s">
        <v>309</v>
      </c>
      <c r="AE106" s="85" t="s">
        <v>46</v>
      </c>
    </row>
    <row r="107" spans="1:31" s="87" customFormat="1" ht="111" customHeight="1">
      <c r="A107" s="89" t="s">
        <v>765</v>
      </c>
      <c r="B107" s="88" t="s">
        <v>302</v>
      </c>
      <c r="C107" s="88" t="s">
        <v>303</v>
      </c>
      <c r="D107" s="88" t="s">
        <v>304</v>
      </c>
      <c r="E107" s="93" t="s">
        <v>40</v>
      </c>
      <c r="F107" s="85" t="s">
        <v>283</v>
      </c>
      <c r="G107" s="88" t="s">
        <v>265</v>
      </c>
      <c r="H107" s="85" t="s">
        <v>284</v>
      </c>
      <c r="I107" s="85" t="s">
        <v>275</v>
      </c>
      <c r="J107" s="88" t="s">
        <v>43</v>
      </c>
      <c r="K107" s="88" t="s">
        <v>43</v>
      </c>
      <c r="L107" s="85" t="s">
        <v>300</v>
      </c>
      <c r="M107" s="94">
        <v>2</v>
      </c>
      <c r="N107" s="94">
        <v>3</v>
      </c>
      <c r="O107" s="86">
        <v>6</v>
      </c>
      <c r="P107" s="77" t="str">
        <f t="shared" si="92"/>
        <v>Medio (M)</v>
      </c>
      <c r="Q107" s="94">
        <v>60</v>
      </c>
      <c r="R107" s="86">
        <v>360</v>
      </c>
      <c r="S107" s="110" t="str">
        <f t="shared" si="93"/>
        <v>II</v>
      </c>
      <c r="T107" s="85" t="s">
        <v>259</v>
      </c>
      <c r="U107" s="77">
        <v>13</v>
      </c>
      <c r="V107" s="77">
        <v>0</v>
      </c>
      <c r="W107" s="77">
        <v>0</v>
      </c>
      <c r="X107" s="77">
        <f t="shared" si="94"/>
        <v>13</v>
      </c>
      <c r="Y107" s="85" t="s">
        <v>269</v>
      </c>
      <c r="Z107" s="88" t="s">
        <v>260</v>
      </c>
      <c r="AA107" s="95" t="s">
        <v>261</v>
      </c>
      <c r="AB107" s="95" t="s">
        <v>261</v>
      </c>
      <c r="AC107" s="88" t="s">
        <v>261</v>
      </c>
      <c r="AD107" s="96" t="s">
        <v>309</v>
      </c>
      <c r="AE107" s="85" t="s">
        <v>46</v>
      </c>
    </row>
    <row r="108" spans="1:31" s="87" customFormat="1" ht="111" customHeight="1">
      <c r="A108" s="89" t="s">
        <v>765</v>
      </c>
      <c r="B108" s="88" t="s">
        <v>302</v>
      </c>
      <c r="C108" s="88" t="s">
        <v>303</v>
      </c>
      <c r="D108" s="88" t="s">
        <v>304</v>
      </c>
      <c r="E108" s="86" t="s">
        <v>40</v>
      </c>
      <c r="F108" s="85" t="s">
        <v>286</v>
      </c>
      <c r="G108" s="88" t="s">
        <v>265</v>
      </c>
      <c r="H108" s="85" t="s">
        <v>287</v>
      </c>
      <c r="I108" s="85" t="s">
        <v>275</v>
      </c>
      <c r="J108" s="85" t="s">
        <v>43</v>
      </c>
      <c r="K108" s="88" t="s">
        <v>43</v>
      </c>
      <c r="L108" s="85" t="s">
        <v>300</v>
      </c>
      <c r="M108" s="94">
        <v>2</v>
      </c>
      <c r="N108" s="94">
        <v>2</v>
      </c>
      <c r="O108" s="86">
        <v>4</v>
      </c>
      <c r="P108" s="77" t="str">
        <f t="shared" si="92"/>
        <v>Bajo (B)</v>
      </c>
      <c r="Q108" s="94">
        <v>60</v>
      </c>
      <c r="R108" s="86">
        <v>240</v>
      </c>
      <c r="S108" s="110" t="str">
        <f t="shared" si="93"/>
        <v>II</v>
      </c>
      <c r="T108" s="85" t="s">
        <v>259</v>
      </c>
      <c r="U108" s="77">
        <v>13</v>
      </c>
      <c r="V108" s="77">
        <v>0</v>
      </c>
      <c r="W108" s="77">
        <v>0</v>
      </c>
      <c r="X108" s="77">
        <f t="shared" si="94"/>
        <v>13</v>
      </c>
      <c r="Y108" s="85" t="s">
        <v>269</v>
      </c>
      <c r="Z108" s="88" t="s">
        <v>260</v>
      </c>
      <c r="AA108" s="95" t="s">
        <v>261</v>
      </c>
      <c r="AB108" s="95" t="s">
        <v>261</v>
      </c>
      <c r="AC108" s="88" t="s">
        <v>261</v>
      </c>
      <c r="AD108" s="96" t="s">
        <v>309</v>
      </c>
      <c r="AE108" s="85" t="s">
        <v>46</v>
      </c>
    </row>
    <row r="109" spans="1:31" s="87" customFormat="1" ht="111" customHeight="1">
      <c r="A109" s="89" t="s">
        <v>765</v>
      </c>
      <c r="B109" s="88" t="s">
        <v>311</v>
      </c>
      <c r="C109" s="88" t="s">
        <v>312</v>
      </c>
      <c r="D109" s="88" t="s">
        <v>313</v>
      </c>
      <c r="E109" s="88" t="s">
        <v>96</v>
      </c>
      <c r="F109" s="88" t="s">
        <v>277</v>
      </c>
      <c r="G109" s="88" t="s">
        <v>265</v>
      </c>
      <c r="H109" s="88" t="s">
        <v>278</v>
      </c>
      <c r="I109" s="88" t="s">
        <v>310</v>
      </c>
      <c r="J109" s="88" t="s">
        <v>43</v>
      </c>
      <c r="K109" s="88" t="s">
        <v>43</v>
      </c>
      <c r="L109" s="85" t="s">
        <v>314</v>
      </c>
      <c r="M109" s="94">
        <v>2</v>
      </c>
      <c r="N109" s="94">
        <v>2</v>
      </c>
      <c r="O109" s="86">
        <v>4</v>
      </c>
      <c r="P109" s="77" t="str">
        <f t="shared" si="92"/>
        <v>Bajo (B)</v>
      </c>
      <c r="Q109" s="94">
        <v>60</v>
      </c>
      <c r="R109" s="86">
        <v>240</v>
      </c>
      <c r="S109" s="110" t="str">
        <f t="shared" si="93"/>
        <v>II</v>
      </c>
      <c r="T109" s="88" t="s">
        <v>281</v>
      </c>
      <c r="U109" s="77">
        <v>13</v>
      </c>
      <c r="V109" s="77">
        <v>0</v>
      </c>
      <c r="W109" s="77">
        <v>0</v>
      </c>
      <c r="X109" s="77">
        <f t="shared" si="94"/>
        <v>13</v>
      </c>
      <c r="Y109" s="88" t="s">
        <v>51</v>
      </c>
      <c r="Z109" s="88" t="s">
        <v>260</v>
      </c>
      <c r="AA109" s="88" t="s">
        <v>53</v>
      </c>
      <c r="AB109" s="88" t="s">
        <v>53</v>
      </c>
      <c r="AC109" s="88" t="s">
        <v>261</v>
      </c>
      <c r="AD109" s="96" t="s">
        <v>299</v>
      </c>
      <c r="AE109" s="85" t="s">
        <v>46</v>
      </c>
    </row>
    <row r="110" spans="1:31" s="87" customFormat="1" ht="111" customHeight="1">
      <c r="A110" s="89" t="s">
        <v>765</v>
      </c>
      <c r="B110" s="88" t="s">
        <v>315</v>
      </c>
      <c r="C110" s="88" t="s">
        <v>312</v>
      </c>
      <c r="D110" s="88" t="s">
        <v>313</v>
      </c>
      <c r="E110" s="86" t="s">
        <v>40</v>
      </c>
      <c r="F110" s="85" t="s">
        <v>316</v>
      </c>
      <c r="G110" s="88" t="s">
        <v>265</v>
      </c>
      <c r="H110" s="85" t="s">
        <v>287</v>
      </c>
      <c r="I110" s="85" t="s">
        <v>275</v>
      </c>
      <c r="J110" s="85" t="s">
        <v>43</v>
      </c>
      <c r="K110" s="88" t="s">
        <v>43</v>
      </c>
      <c r="L110" s="85" t="s">
        <v>317</v>
      </c>
      <c r="M110" s="94">
        <v>2</v>
      </c>
      <c r="N110" s="94">
        <v>2</v>
      </c>
      <c r="O110" s="86">
        <v>4</v>
      </c>
      <c r="P110" s="77" t="str">
        <f t="shared" si="92"/>
        <v>Bajo (B)</v>
      </c>
      <c r="Q110" s="94">
        <v>60</v>
      </c>
      <c r="R110" s="86">
        <v>240</v>
      </c>
      <c r="S110" s="110" t="str">
        <f t="shared" si="93"/>
        <v>II</v>
      </c>
      <c r="T110" s="85" t="s">
        <v>259</v>
      </c>
      <c r="U110" s="77">
        <v>13</v>
      </c>
      <c r="V110" s="77">
        <v>0</v>
      </c>
      <c r="W110" s="77">
        <v>0</v>
      </c>
      <c r="X110" s="77">
        <f t="shared" si="94"/>
        <v>13</v>
      </c>
      <c r="Y110" s="85" t="s">
        <v>269</v>
      </c>
      <c r="Z110" s="88" t="s">
        <v>260</v>
      </c>
      <c r="AA110" s="95" t="s">
        <v>261</v>
      </c>
      <c r="AB110" s="95" t="s">
        <v>261</v>
      </c>
      <c r="AC110" s="88" t="s">
        <v>261</v>
      </c>
      <c r="AD110" s="96" t="s">
        <v>318</v>
      </c>
      <c r="AE110" s="85" t="s">
        <v>46</v>
      </c>
    </row>
    <row r="111" spans="1:31" s="87" customFormat="1" ht="111" customHeight="1">
      <c r="A111" s="89" t="s">
        <v>765</v>
      </c>
      <c r="B111" s="85" t="s">
        <v>319</v>
      </c>
      <c r="C111" s="85" t="s">
        <v>320</v>
      </c>
      <c r="D111" s="85" t="s">
        <v>321</v>
      </c>
      <c r="E111" s="86" t="s">
        <v>40</v>
      </c>
      <c r="F111" s="85" t="s">
        <v>322</v>
      </c>
      <c r="G111" s="85" t="s">
        <v>265</v>
      </c>
      <c r="H111" s="85" t="s">
        <v>323</v>
      </c>
      <c r="I111" s="85" t="s">
        <v>324</v>
      </c>
      <c r="J111" s="85" t="s">
        <v>43</v>
      </c>
      <c r="K111" s="85" t="s">
        <v>325</v>
      </c>
      <c r="L111" s="85" t="s">
        <v>326</v>
      </c>
      <c r="M111" s="86">
        <v>2</v>
      </c>
      <c r="N111" s="86">
        <v>3</v>
      </c>
      <c r="O111" s="86">
        <f>+M111*N111</f>
        <v>6</v>
      </c>
      <c r="P111" s="77" t="str">
        <f>+IF(O111&gt;=24,"Muy Alto (MA)",IF(O111&gt;=10,"Alto (A)",IF(O111&gt;=6,"Medio (M)",IF(O111&gt;=2,"Bajo (B)"))))</f>
        <v>Medio (M)</v>
      </c>
      <c r="Q111" s="86">
        <v>100</v>
      </c>
      <c r="R111" s="86">
        <f>+O111*Q111</f>
        <v>600</v>
      </c>
      <c r="S111" s="110" t="str">
        <f>IF(R111=20,"IV",IF(AND(R111&gt;=40,R111&lt;=120),"III",IF(AND(R111&gt;=150,R111&lt;=500),"II",IF(AND(R111&gt;=600,R111&lt;=4000),"I","error"))))</f>
        <v>I</v>
      </c>
      <c r="T111" s="85" t="str">
        <f>IF(S111="I","No Aceptable",IF(S111="II","No Aceptable o Aceptable con control específico",IF(S111="III","Mejorable",IF(S111="IV","Aceptable","error"))))</f>
        <v>No Aceptable</v>
      </c>
      <c r="U111" s="86">
        <v>6</v>
      </c>
      <c r="V111" s="86">
        <v>0</v>
      </c>
      <c r="W111" s="86">
        <v>0</v>
      </c>
      <c r="X111" s="86">
        <f>SUM(U111:W111)</f>
        <v>6</v>
      </c>
      <c r="Y111" s="85" t="s">
        <v>327</v>
      </c>
      <c r="Z111" s="85" t="s">
        <v>328</v>
      </c>
      <c r="AA111" s="85" t="s">
        <v>46</v>
      </c>
      <c r="AB111" s="85" t="s">
        <v>46</v>
      </c>
      <c r="AC111" s="85" t="s">
        <v>53</v>
      </c>
      <c r="AD111" s="85" t="s">
        <v>329</v>
      </c>
      <c r="AE111" s="85" t="s">
        <v>53</v>
      </c>
    </row>
    <row r="112" spans="1:31" s="87" customFormat="1" ht="111" customHeight="1">
      <c r="A112" s="89" t="s">
        <v>765</v>
      </c>
      <c r="B112" s="85" t="s">
        <v>330</v>
      </c>
      <c r="C112" s="85" t="s">
        <v>331</v>
      </c>
      <c r="D112" s="85" t="s">
        <v>332</v>
      </c>
      <c r="E112" s="86" t="s">
        <v>40</v>
      </c>
      <c r="F112" s="85" t="s">
        <v>333</v>
      </c>
      <c r="G112" s="85" t="s">
        <v>265</v>
      </c>
      <c r="H112" s="85" t="s">
        <v>334</v>
      </c>
      <c r="I112" s="85" t="s">
        <v>335</v>
      </c>
      <c r="J112" s="85" t="s">
        <v>43</v>
      </c>
      <c r="K112" s="85" t="s">
        <v>336</v>
      </c>
      <c r="L112" s="85" t="s">
        <v>337</v>
      </c>
      <c r="M112" s="86">
        <v>2</v>
      </c>
      <c r="N112" s="86">
        <v>3</v>
      </c>
      <c r="O112" s="86">
        <v>6</v>
      </c>
      <c r="P112" s="77" t="s">
        <v>338</v>
      </c>
      <c r="Q112" s="86">
        <v>25</v>
      </c>
      <c r="R112" s="86">
        <v>150</v>
      </c>
      <c r="S112" s="110" t="s">
        <v>339</v>
      </c>
      <c r="T112" s="85" t="s">
        <v>340</v>
      </c>
      <c r="U112" s="86">
        <v>1</v>
      </c>
      <c r="V112" s="86">
        <v>2</v>
      </c>
      <c r="W112" s="86">
        <v>0</v>
      </c>
      <c r="X112" s="86">
        <v>3</v>
      </c>
      <c r="Y112" s="85" t="s">
        <v>341</v>
      </c>
      <c r="Z112" s="85" t="s">
        <v>234</v>
      </c>
      <c r="AA112" s="85" t="s">
        <v>53</v>
      </c>
      <c r="AB112" s="85" t="s">
        <v>53</v>
      </c>
      <c r="AC112" s="85" t="s">
        <v>342</v>
      </c>
      <c r="AD112" s="85" t="s">
        <v>343</v>
      </c>
      <c r="AE112" s="85" t="s">
        <v>46</v>
      </c>
    </row>
    <row r="113" spans="1:31" s="87" customFormat="1" ht="111" customHeight="1">
      <c r="A113" s="89" t="s">
        <v>765</v>
      </c>
      <c r="B113" s="85" t="s">
        <v>330</v>
      </c>
      <c r="C113" s="85" t="s">
        <v>331</v>
      </c>
      <c r="D113" s="85" t="s">
        <v>332</v>
      </c>
      <c r="E113" s="86" t="s">
        <v>40</v>
      </c>
      <c r="F113" s="85" t="s">
        <v>322</v>
      </c>
      <c r="G113" s="88" t="s">
        <v>265</v>
      </c>
      <c r="H113" s="88" t="s">
        <v>278</v>
      </c>
      <c r="I113" s="88" t="s">
        <v>50</v>
      </c>
      <c r="J113" s="88" t="s">
        <v>43</v>
      </c>
      <c r="K113" s="88" t="s">
        <v>43</v>
      </c>
      <c r="L113" s="85" t="s">
        <v>337</v>
      </c>
      <c r="M113" s="77">
        <v>6</v>
      </c>
      <c r="N113" s="77">
        <v>3</v>
      </c>
      <c r="O113" s="77">
        <v>18</v>
      </c>
      <c r="P113" s="77" t="s">
        <v>344</v>
      </c>
      <c r="Q113" s="77">
        <v>100</v>
      </c>
      <c r="R113" s="77">
        <v>1800</v>
      </c>
      <c r="S113" s="110" t="s">
        <v>345</v>
      </c>
      <c r="T113" s="88" t="s">
        <v>281</v>
      </c>
      <c r="U113" s="77">
        <v>7</v>
      </c>
      <c r="V113" s="77">
        <v>0</v>
      </c>
      <c r="W113" s="77">
        <v>0</v>
      </c>
      <c r="X113" s="77">
        <v>7</v>
      </c>
      <c r="Y113" s="88" t="s">
        <v>51</v>
      </c>
      <c r="Z113" s="88" t="s">
        <v>346</v>
      </c>
      <c r="AA113" s="85" t="s">
        <v>53</v>
      </c>
      <c r="AB113" s="85" t="s">
        <v>53</v>
      </c>
      <c r="AC113" s="88" t="s">
        <v>347</v>
      </c>
      <c r="AD113" s="88" t="s">
        <v>348</v>
      </c>
      <c r="AE113" s="85" t="s">
        <v>53</v>
      </c>
    </row>
    <row r="114" spans="1:31" s="87" customFormat="1" ht="111" customHeight="1">
      <c r="A114" s="89" t="s">
        <v>765</v>
      </c>
      <c r="B114" s="85" t="s">
        <v>349</v>
      </c>
      <c r="C114" s="85" t="s">
        <v>350</v>
      </c>
      <c r="D114" s="85" t="s">
        <v>332</v>
      </c>
      <c r="E114" s="86" t="s">
        <v>40</v>
      </c>
      <c r="F114" s="85" t="s">
        <v>351</v>
      </c>
      <c r="G114" s="88" t="s">
        <v>265</v>
      </c>
      <c r="H114" s="85" t="s">
        <v>352</v>
      </c>
      <c r="I114" s="85" t="s">
        <v>353</v>
      </c>
      <c r="J114" s="85" t="s">
        <v>354</v>
      </c>
      <c r="K114" s="85" t="s">
        <v>355</v>
      </c>
      <c r="L114" s="85" t="s">
        <v>356</v>
      </c>
      <c r="M114" s="86">
        <v>2</v>
      </c>
      <c r="N114" s="86">
        <v>3</v>
      </c>
      <c r="O114" s="86">
        <v>6</v>
      </c>
      <c r="P114" s="77" t="s">
        <v>338</v>
      </c>
      <c r="Q114" s="86">
        <v>25</v>
      </c>
      <c r="R114" s="86">
        <v>150</v>
      </c>
      <c r="S114" s="110" t="s">
        <v>339</v>
      </c>
      <c r="T114" s="85" t="s">
        <v>259</v>
      </c>
      <c r="U114" s="86">
        <v>500</v>
      </c>
      <c r="V114" s="86">
        <v>47</v>
      </c>
      <c r="W114" s="86">
        <v>11</v>
      </c>
      <c r="X114" s="86">
        <v>558</v>
      </c>
      <c r="Y114" s="85" t="s">
        <v>357</v>
      </c>
      <c r="Z114" s="85" t="s">
        <v>328</v>
      </c>
      <c r="AA114" s="85" t="s">
        <v>53</v>
      </c>
      <c r="AB114" s="85" t="s">
        <v>53</v>
      </c>
      <c r="AC114" s="85" t="s">
        <v>358</v>
      </c>
      <c r="AD114" s="85" t="s">
        <v>359</v>
      </c>
      <c r="AE114" s="85" t="s">
        <v>53</v>
      </c>
    </row>
    <row r="115" spans="1:31" s="87" customFormat="1" ht="111" customHeight="1">
      <c r="A115" s="89" t="s">
        <v>765</v>
      </c>
      <c r="B115" s="85" t="s">
        <v>349</v>
      </c>
      <c r="C115" s="85" t="s">
        <v>350</v>
      </c>
      <c r="D115" s="85" t="s">
        <v>332</v>
      </c>
      <c r="E115" s="86" t="s">
        <v>40</v>
      </c>
      <c r="F115" s="85" t="s">
        <v>360</v>
      </c>
      <c r="G115" s="85" t="s">
        <v>361</v>
      </c>
      <c r="H115" s="85" t="s">
        <v>362</v>
      </c>
      <c r="I115" s="85" t="s">
        <v>363</v>
      </c>
      <c r="J115" s="85" t="s">
        <v>43</v>
      </c>
      <c r="K115" s="85" t="s">
        <v>364</v>
      </c>
      <c r="L115" s="85" t="s">
        <v>365</v>
      </c>
      <c r="M115" s="86">
        <v>2</v>
      </c>
      <c r="N115" s="86">
        <v>3</v>
      </c>
      <c r="O115" s="86">
        <v>6</v>
      </c>
      <c r="P115" s="77" t="s">
        <v>338</v>
      </c>
      <c r="Q115" s="86">
        <v>25</v>
      </c>
      <c r="R115" s="86">
        <v>150</v>
      </c>
      <c r="S115" s="110" t="s">
        <v>339</v>
      </c>
      <c r="T115" s="85" t="s">
        <v>259</v>
      </c>
      <c r="U115" s="86">
        <v>500</v>
      </c>
      <c r="V115" s="86">
        <v>47</v>
      </c>
      <c r="W115" s="86">
        <v>11</v>
      </c>
      <c r="X115" s="86">
        <v>558</v>
      </c>
      <c r="Y115" s="85" t="s">
        <v>357</v>
      </c>
      <c r="Z115" s="85" t="s">
        <v>328</v>
      </c>
      <c r="AA115" s="85" t="s">
        <v>53</v>
      </c>
      <c r="AB115" s="85" t="s">
        <v>53</v>
      </c>
      <c r="AC115" s="85" t="s">
        <v>366</v>
      </c>
      <c r="AD115" s="85" t="s">
        <v>367</v>
      </c>
      <c r="AE115" s="85" t="s">
        <v>53</v>
      </c>
    </row>
    <row r="116" spans="1:31" s="87" customFormat="1" ht="111" customHeight="1">
      <c r="A116" s="89" t="s">
        <v>765</v>
      </c>
      <c r="B116" s="85" t="s">
        <v>330</v>
      </c>
      <c r="C116" s="85" t="s">
        <v>386</v>
      </c>
      <c r="D116" s="85" t="s">
        <v>369</v>
      </c>
      <c r="E116" s="86" t="s">
        <v>40</v>
      </c>
      <c r="F116" s="85" t="s">
        <v>333</v>
      </c>
      <c r="G116" s="85" t="s">
        <v>265</v>
      </c>
      <c r="H116" s="85" t="s">
        <v>370</v>
      </c>
      <c r="I116" s="85" t="s">
        <v>335</v>
      </c>
      <c r="J116" s="85" t="s">
        <v>43</v>
      </c>
      <c r="K116" s="85" t="s">
        <v>371</v>
      </c>
      <c r="L116" s="85" t="s">
        <v>372</v>
      </c>
      <c r="M116" s="86">
        <v>2</v>
      </c>
      <c r="N116" s="86">
        <v>3</v>
      </c>
      <c r="O116" s="86">
        <v>6</v>
      </c>
      <c r="P116" s="77" t="s">
        <v>338</v>
      </c>
      <c r="Q116" s="86">
        <v>25</v>
      </c>
      <c r="R116" s="86">
        <v>150</v>
      </c>
      <c r="S116" s="110" t="s">
        <v>339</v>
      </c>
      <c r="T116" s="85" t="s">
        <v>340</v>
      </c>
      <c r="U116" s="86">
        <v>1</v>
      </c>
      <c r="V116" s="86">
        <v>2</v>
      </c>
      <c r="W116" s="86">
        <v>0</v>
      </c>
      <c r="X116" s="86">
        <v>3</v>
      </c>
      <c r="Y116" s="85" t="s">
        <v>373</v>
      </c>
      <c r="Z116" s="85" t="s">
        <v>374</v>
      </c>
      <c r="AA116" s="85" t="s">
        <v>53</v>
      </c>
      <c r="AB116" s="85" t="s">
        <v>53</v>
      </c>
      <c r="AC116" s="85" t="s">
        <v>375</v>
      </c>
      <c r="AD116" s="85" t="s">
        <v>376</v>
      </c>
      <c r="AE116" s="85" t="s">
        <v>46</v>
      </c>
    </row>
    <row r="117" spans="1:31" s="87" customFormat="1" ht="111" customHeight="1">
      <c r="A117" s="89" t="s">
        <v>765</v>
      </c>
      <c r="B117" s="85" t="s">
        <v>330</v>
      </c>
      <c r="C117" s="85" t="s">
        <v>386</v>
      </c>
      <c r="D117" s="85" t="s">
        <v>369</v>
      </c>
      <c r="E117" s="86" t="s">
        <v>40</v>
      </c>
      <c r="F117" s="85" t="s">
        <v>322</v>
      </c>
      <c r="G117" s="88" t="s">
        <v>265</v>
      </c>
      <c r="H117" s="88" t="s">
        <v>278</v>
      </c>
      <c r="I117" s="88" t="s">
        <v>50</v>
      </c>
      <c r="J117" s="88" t="s">
        <v>43</v>
      </c>
      <c r="K117" s="88" t="s">
        <v>43</v>
      </c>
      <c r="L117" s="85" t="s">
        <v>43</v>
      </c>
      <c r="M117" s="86">
        <v>2</v>
      </c>
      <c r="N117" s="86">
        <v>3</v>
      </c>
      <c r="O117" s="86">
        <v>6</v>
      </c>
      <c r="P117" s="77" t="s">
        <v>338</v>
      </c>
      <c r="Q117" s="86">
        <v>25</v>
      </c>
      <c r="R117" s="86">
        <v>150</v>
      </c>
      <c r="S117" s="110" t="s">
        <v>339</v>
      </c>
      <c r="T117" s="85" t="s">
        <v>340</v>
      </c>
      <c r="U117" s="77">
        <v>7</v>
      </c>
      <c r="V117" s="77">
        <v>0</v>
      </c>
      <c r="W117" s="77">
        <v>0</v>
      </c>
      <c r="X117" s="77">
        <v>7</v>
      </c>
      <c r="Y117" s="85" t="s">
        <v>377</v>
      </c>
      <c r="Z117" s="88" t="s">
        <v>378</v>
      </c>
      <c r="AA117" s="85" t="s">
        <v>53</v>
      </c>
      <c r="AB117" s="85" t="s">
        <v>53</v>
      </c>
      <c r="AC117" s="88" t="s">
        <v>43</v>
      </c>
      <c r="AD117" s="88" t="s">
        <v>348</v>
      </c>
      <c r="AE117" s="85" t="s">
        <v>53</v>
      </c>
    </row>
    <row r="118" spans="1:31" s="87" customFormat="1" ht="111" customHeight="1">
      <c r="A118" s="89" t="s">
        <v>765</v>
      </c>
      <c r="B118" s="85" t="s">
        <v>349</v>
      </c>
      <c r="C118" s="85" t="s">
        <v>368</v>
      </c>
      <c r="D118" s="85" t="s">
        <v>369</v>
      </c>
      <c r="E118" s="86" t="s">
        <v>40</v>
      </c>
      <c r="F118" s="85" t="s">
        <v>351</v>
      </c>
      <c r="G118" s="88" t="s">
        <v>265</v>
      </c>
      <c r="H118" s="85" t="s">
        <v>352</v>
      </c>
      <c r="I118" s="85" t="s">
        <v>353</v>
      </c>
      <c r="J118" s="85" t="s">
        <v>354</v>
      </c>
      <c r="K118" s="85" t="s">
        <v>379</v>
      </c>
      <c r="L118" s="85" t="s">
        <v>356</v>
      </c>
      <c r="M118" s="86">
        <v>2</v>
      </c>
      <c r="N118" s="86">
        <v>3</v>
      </c>
      <c r="O118" s="86">
        <v>6</v>
      </c>
      <c r="P118" s="77" t="s">
        <v>338</v>
      </c>
      <c r="Q118" s="86">
        <v>25</v>
      </c>
      <c r="R118" s="86">
        <v>150</v>
      </c>
      <c r="S118" s="110" t="s">
        <v>339</v>
      </c>
      <c r="T118" s="85" t="s">
        <v>259</v>
      </c>
      <c r="U118" s="86">
        <v>500</v>
      </c>
      <c r="V118" s="86">
        <v>47</v>
      </c>
      <c r="W118" s="86">
        <v>11</v>
      </c>
      <c r="X118" s="86">
        <v>558</v>
      </c>
      <c r="Y118" s="85" t="s">
        <v>357</v>
      </c>
      <c r="Z118" s="85" t="s">
        <v>380</v>
      </c>
      <c r="AA118" s="85" t="s">
        <v>53</v>
      </c>
      <c r="AB118" s="85" t="s">
        <v>53</v>
      </c>
      <c r="AC118" s="85" t="s">
        <v>381</v>
      </c>
      <c r="AD118" s="85" t="s">
        <v>382</v>
      </c>
      <c r="AE118" s="85" t="s">
        <v>53</v>
      </c>
    </row>
    <row r="119" spans="1:31" s="87" customFormat="1" ht="111" customHeight="1">
      <c r="A119" s="89" t="s">
        <v>765</v>
      </c>
      <c r="B119" s="85" t="s">
        <v>349</v>
      </c>
      <c r="C119" s="85" t="s">
        <v>368</v>
      </c>
      <c r="D119" s="85" t="s">
        <v>369</v>
      </c>
      <c r="E119" s="86" t="s">
        <v>40</v>
      </c>
      <c r="F119" s="85" t="s">
        <v>383</v>
      </c>
      <c r="G119" s="85" t="s">
        <v>361</v>
      </c>
      <c r="H119" s="85" t="s">
        <v>362</v>
      </c>
      <c r="I119" s="85" t="s">
        <v>363</v>
      </c>
      <c r="J119" s="85" t="s">
        <v>43</v>
      </c>
      <c r="K119" s="85" t="s">
        <v>364</v>
      </c>
      <c r="L119" s="85" t="s">
        <v>365</v>
      </c>
      <c r="M119" s="86">
        <v>2</v>
      </c>
      <c r="N119" s="86">
        <v>3</v>
      </c>
      <c r="O119" s="86">
        <v>6</v>
      </c>
      <c r="P119" s="77" t="s">
        <v>338</v>
      </c>
      <c r="Q119" s="86">
        <v>25</v>
      </c>
      <c r="R119" s="86">
        <v>150</v>
      </c>
      <c r="S119" s="110" t="s">
        <v>339</v>
      </c>
      <c r="T119" s="85" t="s">
        <v>259</v>
      </c>
      <c r="U119" s="86">
        <v>500</v>
      </c>
      <c r="V119" s="86">
        <v>47</v>
      </c>
      <c r="W119" s="86">
        <v>11</v>
      </c>
      <c r="X119" s="86">
        <v>558</v>
      </c>
      <c r="Y119" s="85" t="s">
        <v>357</v>
      </c>
      <c r="Z119" s="85" t="s">
        <v>328</v>
      </c>
      <c r="AA119" s="85" t="s">
        <v>53</v>
      </c>
      <c r="AB119" s="85" t="s">
        <v>53</v>
      </c>
      <c r="AC119" s="85" t="s">
        <v>384</v>
      </c>
      <c r="AD119" s="85" t="s">
        <v>385</v>
      </c>
      <c r="AE119" s="85" t="s">
        <v>53</v>
      </c>
    </row>
    <row r="120" spans="1:31" s="87" customFormat="1" ht="111" customHeight="1">
      <c r="A120" s="89" t="s">
        <v>765</v>
      </c>
      <c r="B120" s="85" t="s">
        <v>330</v>
      </c>
      <c r="C120" s="85" t="s">
        <v>386</v>
      </c>
      <c r="D120" s="85" t="s">
        <v>387</v>
      </c>
      <c r="E120" s="86" t="s">
        <v>40</v>
      </c>
      <c r="F120" s="85" t="s">
        <v>333</v>
      </c>
      <c r="G120" s="85" t="s">
        <v>265</v>
      </c>
      <c r="H120" s="85" t="s">
        <v>370</v>
      </c>
      <c r="I120" s="85" t="s">
        <v>335</v>
      </c>
      <c r="J120" s="85" t="s">
        <v>43</v>
      </c>
      <c r="K120" s="85" t="s">
        <v>371</v>
      </c>
      <c r="L120" s="85" t="s">
        <v>372</v>
      </c>
      <c r="M120" s="86">
        <v>2</v>
      </c>
      <c r="N120" s="86">
        <v>3</v>
      </c>
      <c r="O120" s="86">
        <v>6</v>
      </c>
      <c r="P120" s="77" t="s">
        <v>338</v>
      </c>
      <c r="Q120" s="86">
        <v>25</v>
      </c>
      <c r="R120" s="86">
        <v>150</v>
      </c>
      <c r="S120" s="110" t="s">
        <v>339</v>
      </c>
      <c r="T120" s="85" t="s">
        <v>340</v>
      </c>
      <c r="U120" s="86">
        <v>1</v>
      </c>
      <c r="V120" s="86">
        <v>2</v>
      </c>
      <c r="W120" s="86">
        <v>0</v>
      </c>
      <c r="X120" s="86">
        <v>3</v>
      </c>
      <c r="Y120" s="85" t="s">
        <v>373</v>
      </c>
      <c r="Z120" s="85" t="s">
        <v>374</v>
      </c>
      <c r="AA120" s="85" t="s">
        <v>53</v>
      </c>
      <c r="AB120" s="85" t="s">
        <v>53</v>
      </c>
      <c r="AC120" s="85" t="s">
        <v>375</v>
      </c>
      <c r="AD120" s="85" t="s">
        <v>388</v>
      </c>
      <c r="AE120" s="85" t="s">
        <v>46</v>
      </c>
    </row>
    <row r="121" spans="1:31" s="87" customFormat="1" ht="111" customHeight="1">
      <c r="A121" s="89" t="s">
        <v>765</v>
      </c>
      <c r="B121" s="85" t="s">
        <v>330</v>
      </c>
      <c r="C121" s="85" t="s">
        <v>386</v>
      </c>
      <c r="D121" s="85" t="s">
        <v>387</v>
      </c>
      <c r="E121" s="86" t="s">
        <v>40</v>
      </c>
      <c r="F121" s="85" t="s">
        <v>322</v>
      </c>
      <c r="G121" s="88" t="s">
        <v>265</v>
      </c>
      <c r="H121" s="88" t="s">
        <v>278</v>
      </c>
      <c r="I121" s="88" t="s">
        <v>50</v>
      </c>
      <c r="J121" s="88" t="s">
        <v>43</v>
      </c>
      <c r="K121" s="88" t="s">
        <v>43</v>
      </c>
      <c r="L121" s="85" t="s">
        <v>43</v>
      </c>
      <c r="M121" s="86">
        <v>2</v>
      </c>
      <c r="N121" s="86">
        <v>3</v>
      </c>
      <c r="O121" s="86">
        <v>6</v>
      </c>
      <c r="P121" s="77" t="s">
        <v>338</v>
      </c>
      <c r="Q121" s="86">
        <v>25</v>
      </c>
      <c r="R121" s="86">
        <v>150</v>
      </c>
      <c r="S121" s="110" t="s">
        <v>339</v>
      </c>
      <c r="T121" s="85" t="s">
        <v>340</v>
      </c>
      <c r="U121" s="77">
        <v>7</v>
      </c>
      <c r="V121" s="77">
        <v>0</v>
      </c>
      <c r="W121" s="77">
        <v>0</v>
      </c>
      <c r="X121" s="77">
        <v>7</v>
      </c>
      <c r="Y121" s="85" t="s">
        <v>377</v>
      </c>
      <c r="Z121" s="88" t="s">
        <v>378</v>
      </c>
      <c r="AA121" s="85" t="s">
        <v>53</v>
      </c>
      <c r="AB121" s="85" t="s">
        <v>53</v>
      </c>
      <c r="AC121" s="88" t="s">
        <v>43</v>
      </c>
      <c r="AD121" s="88" t="s">
        <v>348</v>
      </c>
      <c r="AE121" s="85" t="s">
        <v>53</v>
      </c>
    </row>
    <row r="122" spans="1:31" s="87" customFormat="1" ht="111" customHeight="1">
      <c r="A122" s="89" t="s">
        <v>765</v>
      </c>
      <c r="B122" s="85" t="s">
        <v>349</v>
      </c>
      <c r="C122" s="85" t="s">
        <v>386</v>
      </c>
      <c r="D122" s="85" t="s">
        <v>387</v>
      </c>
      <c r="E122" s="86" t="s">
        <v>40</v>
      </c>
      <c r="F122" s="85" t="s">
        <v>351</v>
      </c>
      <c r="G122" s="88" t="s">
        <v>265</v>
      </c>
      <c r="H122" s="85" t="s">
        <v>352</v>
      </c>
      <c r="I122" s="85" t="s">
        <v>353</v>
      </c>
      <c r="J122" s="85" t="s">
        <v>354</v>
      </c>
      <c r="K122" s="85" t="s">
        <v>379</v>
      </c>
      <c r="L122" s="85" t="s">
        <v>356</v>
      </c>
      <c r="M122" s="86">
        <v>2</v>
      </c>
      <c r="N122" s="86">
        <v>3</v>
      </c>
      <c r="O122" s="86">
        <v>6</v>
      </c>
      <c r="P122" s="77" t="s">
        <v>338</v>
      </c>
      <c r="Q122" s="86">
        <v>25</v>
      </c>
      <c r="R122" s="86">
        <v>150</v>
      </c>
      <c r="S122" s="110" t="s">
        <v>339</v>
      </c>
      <c r="T122" s="85" t="s">
        <v>259</v>
      </c>
      <c r="U122" s="86">
        <v>500</v>
      </c>
      <c r="V122" s="86">
        <v>47</v>
      </c>
      <c r="W122" s="86">
        <v>11</v>
      </c>
      <c r="X122" s="86">
        <v>558</v>
      </c>
      <c r="Y122" s="85" t="s">
        <v>357</v>
      </c>
      <c r="Z122" s="85" t="s">
        <v>380</v>
      </c>
      <c r="AA122" s="85" t="s">
        <v>53</v>
      </c>
      <c r="AB122" s="85" t="s">
        <v>53</v>
      </c>
      <c r="AC122" s="85" t="s">
        <v>389</v>
      </c>
      <c r="AD122" s="85" t="s">
        <v>390</v>
      </c>
      <c r="AE122" s="85" t="s">
        <v>53</v>
      </c>
    </row>
    <row r="123" spans="1:31" s="87" customFormat="1" ht="111" customHeight="1">
      <c r="A123" s="89" t="s">
        <v>765</v>
      </c>
      <c r="B123" s="85" t="s">
        <v>349</v>
      </c>
      <c r="C123" s="85" t="s">
        <v>386</v>
      </c>
      <c r="D123" s="85" t="s">
        <v>387</v>
      </c>
      <c r="E123" s="86" t="s">
        <v>40</v>
      </c>
      <c r="F123" s="85" t="s">
        <v>383</v>
      </c>
      <c r="G123" s="85" t="s">
        <v>361</v>
      </c>
      <c r="H123" s="85" t="s">
        <v>362</v>
      </c>
      <c r="I123" s="85" t="s">
        <v>363</v>
      </c>
      <c r="J123" s="85" t="s">
        <v>43</v>
      </c>
      <c r="K123" s="85" t="s">
        <v>364</v>
      </c>
      <c r="L123" s="85" t="s">
        <v>365</v>
      </c>
      <c r="M123" s="86">
        <v>2</v>
      </c>
      <c r="N123" s="86">
        <v>3</v>
      </c>
      <c r="O123" s="86">
        <v>6</v>
      </c>
      <c r="P123" s="77" t="s">
        <v>338</v>
      </c>
      <c r="Q123" s="86">
        <v>25</v>
      </c>
      <c r="R123" s="86">
        <v>150</v>
      </c>
      <c r="S123" s="110" t="s">
        <v>339</v>
      </c>
      <c r="T123" s="85" t="s">
        <v>259</v>
      </c>
      <c r="U123" s="86">
        <v>500</v>
      </c>
      <c r="V123" s="86">
        <v>47</v>
      </c>
      <c r="W123" s="86">
        <v>11</v>
      </c>
      <c r="X123" s="86">
        <v>558</v>
      </c>
      <c r="Y123" s="85" t="s">
        <v>357</v>
      </c>
      <c r="Z123" s="85" t="s">
        <v>328</v>
      </c>
      <c r="AA123" s="85" t="s">
        <v>53</v>
      </c>
      <c r="AB123" s="85" t="s">
        <v>53</v>
      </c>
      <c r="AC123" s="85" t="s">
        <v>391</v>
      </c>
      <c r="AD123" s="85" t="s">
        <v>392</v>
      </c>
      <c r="AE123" s="85" t="s">
        <v>53</v>
      </c>
    </row>
    <row r="124" spans="1:31" s="87" customFormat="1" ht="111" customHeight="1">
      <c r="A124" s="89" t="s">
        <v>765</v>
      </c>
      <c r="B124" s="85" t="s">
        <v>330</v>
      </c>
      <c r="C124" s="85" t="s">
        <v>393</v>
      </c>
      <c r="D124" s="85" t="s">
        <v>394</v>
      </c>
      <c r="E124" s="86" t="s">
        <v>40</v>
      </c>
      <c r="F124" s="85" t="s">
        <v>395</v>
      </c>
      <c r="G124" s="85" t="s">
        <v>265</v>
      </c>
      <c r="H124" s="85" t="s">
        <v>370</v>
      </c>
      <c r="I124" s="85" t="s">
        <v>335</v>
      </c>
      <c r="J124" s="85" t="s">
        <v>43</v>
      </c>
      <c r="K124" s="85" t="s">
        <v>336</v>
      </c>
      <c r="L124" s="85" t="s">
        <v>43</v>
      </c>
      <c r="M124" s="86">
        <v>2</v>
      </c>
      <c r="N124" s="86">
        <v>3</v>
      </c>
      <c r="O124" s="86">
        <v>6</v>
      </c>
      <c r="P124" s="77" t="s">
        <v>338</v>
      </c>
      <c r="Q124" s="86">
        <v>25</v>
      </c>
      <c r="R124" s="86">
        <v>150</v>
      </c>
      <c r="S124" s="110" t="s">
        <v>339</v>
      </c>
      <c r="T124" s="85" t="s">
        <v>340</v>
      </c>
      <c r="U124" s="86">
        <v>1</v>
      </c>
      <c r="V124" s="86">
        <v>2</v>
      </c>
      <c r="W124" s="86">
        <v>0</v>
      </c>
      <c r="X124" s="86">
        <v>3</v>
      </c>
      <c r="Y124" s="85" t="s">
        <v>373</v>
      </c>
      <c r="Z124" s="85" t="s">
        <v>374</v>
      </c>
      <c r="AA124" s="85" t="s">
        <v>53</v>
      </c>
      <c r="AB124" s="85" t="s">
        <v>53</v>
      </c>
      <c r="AC124" s="85" t="s">
        <v>396</v>
      </c>
      <c r="AD124" s="85" t="s">
        <v>397</v>
      </c>
      <c r="AE124" s="85" t="s">
        <v>46</v>
      </c>
    </row>
    <row r="125" spans="1:31" s="87" customFormat="1" ht="111" customHeight="1">
      <c r="A125" s="89" t="s">
        <v>765</v>
      </c>
      <c r="B125" s="85" t="s">
        <v>330</v>
      </c>
      <c r="C125" s="85" t="s">
        <v>393</v>
      </c>
      <c r="D125" s="85" t="s">
        <v>394</v>
      </c>
      <c r="E125" s="86" t="s">
        <v>40</v>
      </c>
      <c r="F125" s="85" t="s">
        <v>322</v>
      </c>
      <c r="G125" s="88" t="s">
        <v>265</v>
      </c>
      <c r="H125" s="88" t="s">
        <v>278</v>
      </c>
      <c r="I125" s="88" t="s">
        <v>50</v>
      </c>
      <c r="J125" s="88" t="s">
        <v>43</v>
      </c>
      <c r="K125" s="88" t="s">
        <v>43</v>
      </c>
      <c r="L125" s="85" t="s">
        <v>43</v>
      </c>
      <c r="M125" s="86">
        <v>2</v>
      </c>
      <c r="N125" s="86">
        <v>3</v>
      </c>
      <c r="O125" s="86">
        <v>6</v>
      </c>
      <c r="P125" s="77" t="s">
        <v>338</v>
      </c>
      <c r="Q125" s="86">
        <v>25</v>
      </c>
      <c r="R125" s="86">
        <v>150</v>
      </c>
      <c r="S125" s="110" t="s">
        <v>339</v>
      </c>
      <c r="T125" s="85" t="s">
        <v>340</v>
      </c>
      <c r="U125" s="77">
        <v>7</v>
      </c>
      <c r="V125" s="77">
        <v>0</v>
      </c>
      <c r="W125" s="77">
        <v>0</v>
      </c>
      <c r="X125" s="77">
        <v>7</v>
      </c>
      <c r="Y125" s="85" t="s">
        <v>377</v>
      </c>
      <c r="Z125" s="88" t="s">
        <v>378</v>
      </c>
      <c r="AA125" s="85" t="s">
        <v>53</v>
      </c>
      <c r="AB125" s="85" t="s">
        <v>53</v>
      </c>
      <c r="AC125" s="88" t="s">
        <v>43</v>
      </c>
      <c r="AD125" s="88" t="s">
        <v>398</v>
      </c>
      <c r="AE125" s="85" t="s">
        <v>53</v>
      </c>
    </row>
    <row r="126" spans="1:31" s="87" customFormat="1" ht="111" customHeight="1">
      <c r="A126" s="89" t="s">
        <v>765</v>
      </c>
      <c r="B126" s="85" t="s">
        <v>349</v>
      </c>
      <c r="C126" s="85" t="s">
        <v>393</v>
      </c>
      <c r="D126" s="85" t="s">
        <v>394</v>
      </c>
      <c r="E126" s="86" t="s">
        <v>40</v>
      </c>
      <c r="F126" s="85" t="s">
        <v>351</v>
      </c>
      <c r="G126" s="88" t="s">
        <v>265</v>
      </c>
      <c r="H126" s="85" t="s">
        <v>352</v>
      </c>
      <c r="I126" s="85" t="s">
        <v>353</v>
      </c>
      <c r="J126" s="85" t="s">
        <v>354</v>
      </c>
      <c r="K126" s="85" t="s">
        <v>379</v>
      </c>
      <c r="L126" s="85" t="s">
        <v>356</v>
      </c>
      <c r="M126" s="86">
        <v>2</v>
      </c>
      <c r="N126" s="86">
        <v>3</v>
      </c>
      <c r="O126" s="86">
        <v>6</v>
      </c>
      <c r="P126" s="77" t="s">
        <v>338</v>
      </c>
      <c r="Q126" s="86">
        <v>25</v>
      </c>
      <c r="R126" s="86">
        <v>150</v>
      </c>
      <c r="S126" s="110" t="s">
        <v>339</v>
      </c>
      <c r="T126" s="85" t="s">
        <v>259</v>
      </c>
      <c r="U126" s="86">
        <v>500</v>
      </c>
      <c r="V126" s="86">
        <v>47</v>
      </c>
      <c r="W126" s="86">
        <v>11</v>
      </c>
      <c r="X126" s="86">
        <v>558</v>
      </c>
      <c r="Y126" s="85" t="s">
        <v>357</v>
      </c>
      <c r="Z126" s="85" t="s">
        <v>380</v>
      </c>
      <c r="AA126" s="85" t="s">
        <v>53</v>
      </c>
      <c r="AB126" s="85" t="s">
        <v>53</v>
      </c>
      <c r="AC126" s="85" t="s">
        <v>389</v>
      </c>
      <c r="AD126" s="85" t="s">
        <v>382</v>
      </c>
      <c r="AE126" s="85" t="s">
        <v>53</v>
      </c>
    </row>
    <row r="127" spans="1:31" s="87" customFormat="1" ht="111" customHeight="1">
      <c r="A127" s="89" t="s">
        <v>249</v>
      </c>
      <c r="B127" s="85" t="s">
        <v>349</v>
      </c>
      <c r="C127" s="85" t="s">
        <v>393</v>
      </c>
      <c r="D127" s="85" t="s">
        <v>394</v>
      </c>
      <c r="E127" s="86" t="s">
        <v>40</v>
      </c>
      <c r="F127" s="85" t="s">
        <v>383</v>
      </c>
      <c r="G127" s="85" t="s">
        <v>361</v>
      </c>
      <c r="H127" s="85" t="s">
        <v>362</v>
      </c>
      <c r="I127" s="85" t="s">
        <v>363</v>
      </c>
      <c r="J127" s="85" t="s">
        <v>43</v>
      </c>
      <c r="K127" s="85" t="s">
        <v>364</v>
      </c>
      <c r="L127" s="85" t="s">
        <v>365</v>
      </c>
      <c r="M127" s="86">
        <v>2</v>
      </c>
      <c r="N127" s="86">
        <v>3</v>
      </c>
      <c r="O127" s="86">
        <v>6</v>
      </c>
      <c r="P127" s="77" t="s">
        <v>338</v>
      </c>
      <c r="Q127" s="86">
        <v>25</v>
      </c>
      <c r="R127" s="86">
        <v>150</v>
      </c>
      <c r="S127" s="110" t="s">
        <v>339</v>
      </c>
      <c r="T127" s="85" t="s">
        <v>259</v>
      </c>
      <c r="U127" s="86">
        <v>500</v>
      </c>
      <c r="V127" s="86">
        <v>47</v>
      </c>
      <c r="W127" s="86">
        <v>11</v>
      </c>
      <c r="X127" s="86">
        <v>558</v>
      </c>
      <c r="Y127" s="85" t="s">
        <v>357</v>
      </c>
      <c r="Z127" s="85" t="s">
        <v>328</v>
      </c>
      <c r="AA127" s="85" t="s">
        <v>53</v>
      </c>
      <c r="AB127" s="85" t="s">
        <v>53</v>
      </c>
      <c r="AC127" s="85" t="s">
        <v>391</v>
      </c>
      <c r="AD127" s="85" t="s">
        <v>399</v>
      </c>
      <c r="AE127" s="85" t="s">
        <v>53</v>
      </c>
    </row>
    <row r="128" spans="1:31" s="87" customFormat="1" ht="111" customHeight="1">
      <c r="A128" s="89" t="s">
        <v>249</v>
      </c>
      <c r="B128" s="88" t="s">
        <v>400</v>
      </c>
      <c r="C128" s="88" t="s">
        <v>401</v>
      </c>
      <c r="D128" s="88" t="s">
        <v>402</v>
      </c>
      <c r="E128" s="77" t="s">
        <v>47</v>
      </c>
      <c r="F128" s="88" t="s">
        <v>403</v>
      </c>
      <c r="G128" s="88" t="s">
        <v>83</v>
      </c>
      <c r="H128" s="88" t="s">
        <v>404</v>
      </c>
      <c r="I128" s="88" t="s">
        <v>405</v>
      </c>
      <c r="J128" s="88" t="s">
        <v>406</v>
      </c>
      <c r="K128" s="88" t="s">
        <v>407</v>
      </c>
      <c r="L128" s="88" t="s">
        <v>43</v>
      </c>
      <c r="M128" s="77">
        <v>6</v>
      </c>
      <c r="N128" s="77">
        <v>2</v>
      </c>
      <c r="O128" s="77">
        <f>+M128*N128</f>
        <v>12</v>
      </c>
      <c r="P128" s="77" t="str">
        <f>+IF(O128&gt;=24,"Muy Alto (MA)",IF(O128&gt;=10,"Alto (A)",IF(O128&gt;=6,"Medio (M)",IF(O128&gt;=2,"Bajo (B)"))))</f>
        <v>Alto (A)</v>
      </c>
      <c r="Q128" s="77">
        <v>25</v>
      </c>
      <c r="R128" s="77">
        <f>+O128*Q128</f>
        <v>300</v>
      </c>
      <c r="S128" s="110" t="str">
        <f>IF(R128=20,"IV",IF(AND(R128&gt;=40,R128&lt;=120),"III",IF(AND(R128&gt;=150,R128&lt;=500),"II",IF(AND(R128&gt;=600,R128&lt;=4000),"I","error"))))</f>
        <v>II</v>
      </c>
      <c r="T128" s="88" t="str">
        <f>+IF(S128="I","No Aceptable",IF(S128="II","No Aceptable o Aceptable con control especifico",IF(S128="III","Mejorable",IF(S128="IV","Aceptable"))))</f>
        <v>No Aceptable o Aceptable con control especifico</v>
      </c>
      <c r="U128" s="77">
        <v>28</v>
      </c>
      <c r="V128" s="77">
        <v>0</v>
      </c>
      <c r="W128" s="77">
        <v>0</v>
      </c>
      <c r="X128" s="77">
        <f>SUM(U128:W128)</f>
        <v>28</v>
      </c>
      <c r="Y128" s="88" t="s">
        <v>165</v>
      </c>
      <c r="Z128" s="85" t="s">
        <v>408</v>
      </c>
      <c r="AA128" s="85" t="s">
        <v>53</v>
      </c>
      <c r="AB128" s="85" t="s">
        <v>53</v>
      </c>
      <c r="AC128" s="85" t="s">
        <v>53</v>
      </c>
      <c r="AD128" s="88" t="s">
        <v>409</v>
      </c>
      <c r="AE128" s="85" t="s">
        <v>410</v>
      </c>
    </row>
  </sheetData>
  <sheetProtection selectLockedCells="1" selectUnlockedCells="1"/>
  <mergeCells count="40">
    <mergeCell ref="AC7:AC8"/>
    <mergeCell ref="AD7:AD8"/>
    <mergeCell ref="AE7:AE8"/>
    <mergeCell ref="T7:T8"/>
    <mergeCell ref="U7:X7"/>
    <mergeCell ref="Y7:Y8"/>
    <mergeCell ref="AA7:AA8"/>
    <mergeCell ref="AB7:AB8"/>
    <mergeCell ref="I6:I8"/>
    <mergeCell ref="J6:L6"/>
    <mergeCell ref="M6:S6"/>
    <mergeCell ref="U6:Z6"/>
    <mergeCell ref="AA6:AE6"/>
    <mergeCell ref="J7:J8"/>
    <mergeCell ref="K7:K8"/>
    <mergeCell ref="Z7:Z8"/>
    <mergeCell ref="L7:L8"/>
    <mergeCell ref="M7:M8"/>
    <mergeCell ref="N7:N8"/>
    <mergeCell ref="O7:O8"/>
    <mergeCell ref="P7:P8"/>
    <mergeCell ref="Q7:Q8"/>
    <mergeCell ref="R7:R8"/>
    <mergeCell ref="S7:S8"/>
    <mergeCell ref="H7:H8"/>
    <mergeCell ref="A6:A8"/>
    <mergeCell ref="B6:B8"/>
    <mergeCell ref="C6:C8"/>
    <mergeCell ref="D6:D8"/>
    <mergeCell ref="E6:E8"/>
    <mergeCell ref="F6:H6"/>
    <mergeCell ref="F7:F8"/>
    <mergeCell ref="G7:G8"/>
    <mergeCell ref="A4:AE4"/>
    <mergeCell ref="A5:AE5"/>
    <mergeCell ref="A1:B1"/>
    <mergeCell ref="G1:AC1"/>
    <mergeCell ref="AD1:AE1"/>
    <mergeCell ref="A2:AE2"/>
    <mergeCell ref="A3:AE3"/>
  </mergeCells>
  <conditionalFormatting sqref="S9:S89">
    <cfRule type="expression" dxfId="7" priority="1" stopIfTrue="1">
      <formula>$S9="IV"</formula>
    </cfRule>
    <cfRule type="expression" dxfId="6" priority="2" stopIfTrue="1">
      <formula>$S9="III"</formula>
    </cfRule>
    <cfRule type="expression" dxfId="5" priority="3" stopIfTrue="1">
      <formula>$S9="I"</formula>
    </cfRule>
    <cfRule type="expression" dxfId="4" priority="4" stopIfTrue="1">
      <formula>$S9="II"</formula>
    </cfRule>
  </conditionalFormatting>
  <conditionalFormatting sqref="S90:S128">
    <cfRule type="containsText" dxfId="3" priority="29" stopIfTrue="1" operator="containsText" text="IV">
      <formula>NOT(ISERROR(SEARCH("IV",S90)))</formula>
    </cfRule>
    <cfRule type="containsText" dxfId="2" priority="30" stopIfTrue="1" operator="containsText" text="III">
      <formula>NOT(ISERROR(SEARCH("III",S90)))</formula>
    </cfRule>
    <cfRule type="containsText" dxfId="1" priority="31" stopIfTrue="1" operator="containsText" text="II">
      <formula>NOT(ISERROR(SEARCH("II",S90)))</formula>
    </cfRule>
    <cfRule type="containsText" dxfId="0" priority="32" stopIfTrue="1" operator="containsText" text="I">
      <formula>NOT(ISERROR(SEARCH("I",S90)))</formula>
    </cfRule>
  </conditionalFormatting>
  <dataValidations count="7">
    <dataValidation operator="equal" allowBlank="1" showErrorMessage="1" sqref="Z11 Z19 Z60 Z14 Z62 Z54:Z55 Z73 Z16:Z17 Z27:Z28 Z40:Z45 Z32:Z37 Z22:Z24 Z48 Z50:Z51 Z76:Z79 Z81">
      <formula1>#REF!</formula1>
      <formula2>0</formula2>
    </dataValidation>
    <dataValidation allowBlank="1" showDropDown="1" showInputMessage="1" showErrorMessage="1" sqref="T126 T113:T114 T118 T122 T9:T111"/>
    <dataValidation type="whole" allowBlank="1" showInputMessage="1" showErrorMessage="1" errorTitle="TENGA EN CUENTA:" error="Debe ingresar un valor numérico entre 1 y 10" promptTitle="IMPORTANTE:" prompt="Ingrese un valor numérico entre 1 y 10" sqref="M98:M99 M101:M102 M105 M107:M110 M91:M92 M94:M95">
      <formula1>1</formula1>
      <formula2>10</formula2>
    </dataValidation>
    <dataValidation type="whole" allowBlank="1" showInputMessage="1" showErrorMessage="1" errorTitle="TENGA EN CUENTA:" error="Debe ingresar un valor numérico entre 1 y 4" promptTitle="IMPORTANTE:" prompt="Ingrese un valor numérico entre 1 y 4" sqref="N98:N99 N101:N102 N105 N107:N110 N91:N92 N94:N95">
      <formula1>1</formula1>
      <formula2>4</formula2>
    </dataValidation>
    <dataValidation allowBlank="1" showInputMessage="1" showErrorMessage="1" errorTitle="TENGA EN CUENTA:" error="Sólo marque &quot;SI&quot; o &quot;NO&quot; según corresponda." sqref="H101:H102 H99 H107:H108 H105 H110 H94:H95 H92"/>
    <dataValidation operator="equal" allowBlank="1" showErrorMessage="1" sqref="Z111:Z128">
      <formula2>0</formula2>
    </dataValidation>
    <dataValidation type="list" allowBlank="1" showErrorMessage="1" sqref="Q111">
      <formula2>0</formula2>
    </dataValidation>
  </dataValidations>
  <pageMargins left="0.11811023622047245" right="0.15748031496062992" top="0.43307086614173229" bottom="0.39370078740157483" header="0.35433070866141736" footer="0.19685039370078741"/>
  <pageSetup paperSize="121" scale="75" firstPageNumber="0" orientation="landscape" horizontalDpi="300" verticalDpi="300" r:id="rId1"/>
  <headerFooter alignWithMargins="0">
    <oddHeader xml:space="preserve">&amp;Lmatriz Alcaldia Antonio Nariño </oddHeader>
    <oddFooter>&amp;R&amp;"Times New Roman,Normal"&amp;12Página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4" zoomScale="84" zoomScaleNormal="84" workbookViewId="0">
      <selection activeCell="C10" sqref="C10"/>
    </sheetView>
  </sheetViews>
  <sheetFormatPr baseColWidth="10" defaultColWidth="9.140625" defaultRowHeight="12.75"/>
  <cols>
    <col min="1" max="1" width="21" customWidth="1"/>
    <col min="2" max="2" width="11.42578125" customWidth="1"/>
    <col min="3" max="3" width="74.5703125" customWidth="1"/>
    <col min="4" max="7" width="11.42578125" customWidth="1"/>
    <col min="8" max="8" width="12.5703125" customWidth="1"/>
    <col min="9" max="9" width="13.140625" customWidth="1"/>
    <col min="10" max="10" width="15" customWidth="1"/>
    <col min="11" max="256" width="11.42578125" customWidth="1"/>
  </cols>
  <sheetData>
    <row r="1" spans="1:10">
      <c r="A1" s="157" t="s">
        <v>411</v>
      </c>
      <c r="B1" s="158"/>
      <c r="C1" s="158"/>
      <c r="D1" s="158"/>
      <c r="E1" s="158"/>
      <c r="F1" s="158"/>
      <c r="G1" s="158"/>
      <c r="H1" s="158"/>
      <c r="I1" s="158"/>
      <c r="J1" s="159"/>
    </row>
    <row r="2" spans="1:10">
      <c r="A2" s="160"/>
      <c r="B2" s="161"/>
      <c r="C2" s="161"/>
      <c r="D2" s="161"/>
      <c r="E2" s="161"/>
      <c r="F2" s="161"/>
      <c r="G2" s="161"/>
      <c r="H2" s="161"/>
      <c r="I2" s="161"/>
      <c r="J2" s="162"/>
    </row>
    <row r="3" spans="1:10" ht="13.5" thickBot="1">
      <c r="A3" s="163"/>
      <c r="B3" s="164"/>
      <c r="C3" s="164"/>
      <c r="D3" s="164"/>
      <c r="E3" s="164"/>
      <c r="F3" s="164"/>
      <c r="G3" s="164"/>
      <c r="H3" s="164"/>
      <c r="I3" s="164"/>
      <c r="J3" s="165"/>
    </row>
    <row r="4" spans="1:10">
      <c r="A4" s="5"/>
      <c r="B4" s="6"/>
      <c r="C4" s="7"/>
      <c r="D4" s="7"/>
      <c r="E4" s="5"/>
      <c r="F4" s="5"/>
      <c r="G4" s="5"/>
      <c r="H4" s="5"/>
      <c r="I4" s="5"/>
      <c r="J4" s="5"/>
    </row>
    <row r="5" spans="1:10">
      <c r="A5" s="144" t="s">
        <v>412</v>
      </c>
      <c r="B5" s="144"/>
      <c r="C5" s="144"/>
      <c r="D5" s="7"/>
      <c r="E5" s="5"/>
      <c r="F5" s="5"/>
      <c r="G5" s="5"/>
      <c r="H5" s="5"/>
      <c r="I5" s="5"/>
      <c r="J5" s="5"/>
    </row>
    <row r="6" spans="1:10" ht="13.5" thickBot="1">
      <c r="A6" s="7"/>
      <c r="B6" s="7"/>
      <c r="C6" s="7"/>
      <c r="D6" s="7"/>
      <c r="E6" s="5"/>
      <c r="F6" s="5"/>
      <c r="G6" s="5"/>
      <c r="H6" s="5"/>
      <c r="I6" s="5"/>
      <c r="J6" s="5"/>
    </row>
    <row r="7" spans="1:10" ht="13.5" thickBot="1">
      <c r="A7" s="8" t="s">
        <v>413</v>
      </c>
      <c r="B7" s="9" t="s">
        <v>414</v>
      </c>
      <c r="C7" s="10" t="s">
        <v>415</v>
      </c>
      <c r="D7" s="11"/>
      <c r="E7" s="5"/>
      <c r="F7" s="5"/>
      <c r="G7" s="5"/>
      <c r="H7" s="5"/>
      <c r="I7" s="5"/>
      <c r="J7" s="5"/>
    </row>
    <row r="8" spans="1:10" ht="45.75" customHeight="1">
      <c r="A8" s="12" t="s">
        <v>416</v>
      </c>
      <c r="B8" s="13">
        <v>10</v>
      </c>
      <c r="C8" s="14" t="s">
        <v>417</v>
      </c>
      <c r="D8" s="15"/>
      <c r="E8" s="5"/>
      <c r="F8" s="5"/>
      <c r="G8" s="5"/>
      <c r="H8" s="5"/>
      <c r="I8" s="5"/>
      <c r="J8" s="5"/>
    </row>
    <row r="9" spans="1:10" ht="30.75" customHeight="1">
      <c r="A9" s="16" t="s">
        <v>344</v>
      </c>
      <c r="B9" s="17">
        <v>6</v>
      </c>
      <c r="C9" s="18" t="s">
        <v>418</v>
      </c>
      <c r="D9" s="15"/>
      <c r="E9" s="5"/>
      <c r="F9" s="5"/>
      <c r="G9" s="5"/>
      <c r="H9" s="5"/>
      <c r="I9" s="5"/>
      <c r="J9" s="5"/>
    </row>
    <row r="10" spans="1:10" ht="41.25" customHeight="1">
      <c r="A10" s="16" t="s">
        <v>338</v>
      </c>
      <c r="B10" s="17">
        <v>2</v>
      </c>
      <c r="C10" s="18" t="s">
        <v>419</v>
      </c>
      <c r="D10" s="15"/>
      <c r="E10" s="5"/>
      <c r="F10" s="5"/>
      <c r="G10" s="5"/>
      <c r="H10" s="5"/>
      <c r="I10" s="5"/>
      <c r="J10" s="5"/>
    </row>
    <row r="11" spans="1:10" ht="31.5" customHeight="1" thickBot="1">
      <c r="A11" s="19" t="s">
        <v>420</v>
      </c>
      <c r="B11" s="20"/>
      <c r="C11" s="21" t="s">
        <v>421</v>
      </c>
      <c r="D11" s="15"/>
      <c r="E11" s="5"/>
      <c r="F11" s="5"/>
      <c r="G11" s="5"/>
      <c r="H11" s="5"/>
      <c r="I11" s="5"/>
      <c r="J11" s="5"/>
    </row>
    <row r="12" spans="1:10">
      <c r="A12" s="15"/>
      <c r="B12" s="22"/>
      <c r="C12" s="6"/>
      <c r="D12" s="15"/>
      <c r="E12" s="5"/>
      <c r="F12" s="5"/>
      <c r="G12" s="5"/>
      <c r="H12" s="5"/>
      <c r="I12" s="5"/>
      <c r="J12" s="5"/>
    </row>
    <row r="13" spans="1:10">
      <c r="A13" s="144" t="s">
        <v>422</v>
      </c>
      <c r="B13" s="144"/>
      <c r="C13" s="144"/>
      <c r="D13" s="5"/>
      <c r="E13" s="144" t="s">
        <v>423</v>
      </c>
      <c r="F13" s="144"/>
      <c r="G13" s="144"/>
      <c r="H13" s="144"/>
      <c r="I13" s="144"/>
      <c r="J13" s="144"/>
    </row>
    <row r="14" spans="1:10" ht="13.5" thickBot="1">
      <c r="A14" s="5"/>
      <c r="B14" s="5"/>
      <c r="C14" s="5"/>
      <c r="D14" s="5"/>
      <c r="E14" s="5"/>
      <c r="F14" s="5"/>
      <c r="G14" s="5"/>
      <c r="H14" s="5"/>
      <c r="I14" s="5"/>
      <c r="J14" s="5"/>
    </row>
    <row r="15" spans="1:10" ht="13.5" thickBot="1">
      <c r="A15" s="8" t="s">
        <v>424</v>
      </c>
      <c r="B15" s="9" t="s">
        <v>425</v>
      </c>
      <c r="C15" s="10" t="s">
        <v>415</v>
      </c>
      <c r="D15" s="5"/>
      <c r="E15" s="138" t="s">
        <v>426</v>
      </c>
      <c r="F15" s="166"/>
      <c r="G15" s="138" t="s">
        <v>427</v>
      </c>
      <c r="H15" s="168"/>
      <c r="I15" s="168"/>
      <c r="J15" s="169"/>
    </row>
    <row r="16" spans="1:10" ht="26.25" customHeight="1" thickBot="1">
      <c r="A16" s="23" t="s">
        <v>428</v>
      </c>
      <c r="B16" s="24">
        <v>4</v>
      </c>
      <c r="C16" s="25" t="s">
        <v>429</v>
      </c>
      <c r="D16" s="5"/>
      <c r="E16" s="140"/>
      <c r="F16" s="167"/>
      <c r="G16" s="26">
        <v>4</v>
      </c>
      <c r="H16" s="27">
        <v>3</v>
      </c>
      <c r="I16" s="27">
        <v>2</v>
      </c>
      <c r="J16" s="28">
        <v>1</v>
      </c>
    </row>
    <row r="17" spans="1:10" ht="25.5" customHeight="1">
      <c r="A17" s="29" t="s">
        <v>430</v>
      </c>
      <c r="B17" s="30">
        <v>3</v>
      </c>
      <c r="C17" s="31" t="s">
        <v>431</v>
      </c>
      <c r="D17" s="5"/>
      <c r="E17" s="138" t="s">
        <v>413</v>
      </c>
      <c r="F17" s="32">
        <v>10</v>
      </c>
      <c r="G17" s="33" t="s">
        <v>432</v>
      </c>
      <c r="H17" s="34" t="s">
        <v>433</v>
      </c>
      <c r="I17" s="35" t="s">
        <v>434</v>
      </c>
      <c r="J17" s="36" t="s">
        <v>435</v>
      </c>
    </row>
    <row r="18" spans="1:10" ht="34.5" customHeight="1">
      <c r="A18" s="29" t="s">
        <v>436</v>
      </c>
      <c r="B18" s="30">
        <v>2</v>
      </c>
      <c r="C18" s="31" t="s">
        <v>437</v>
      </c>
      <c r="D18" s="5"/>
      <c r="E18" s="139"/>
      <c r="F18" s="37">
        <v>6</v>
      </c>
      <c r="G18" s="38" t="s">
        <v>438</v>
      </c>
      <c r="H18" s="39" t="s">
        <v>439</v>
      </c>
      <c r="I18" s="39" t="s">
        <v>440</v>
      </c>
      <c r="J18" s="40" t="s">
        <v>441</v>
      </c>
    </row>
    <row r="19" spans="1:10" ht="26.25" customHeight="1" thickBot="1">
      <c r="A19" s="41" t="s">
        <v>442</v>
      </c>
      <c r="B19" s="42">
        <v>1</v>
      </c>
      <c r="C19" s="43" t="s">
        <v>443</v>
      </c>
      <c r="D19" s="5"/>
      <c r="E19" s="140"/>
      <c r="F19" s="28">
        <v>2</v>
      </c>
      <c r="G19" s="44" t="s">
        <v>444</v>
      </c>
      <c r="H19" s="45" t="s">
        <v>441</v>
      </c>
      <c r="I19" s="46" t="s">
        <v>445</v>
      </c>
      <c r="J19" s="47" t="s">
        <v>446</v>
      </c>
    </row>
    <row r="20" spans="1:10" ht="13.5" thickBot="1">
      <c r="A20" s="5"/>
      <c r="B20" s="5"/>
      <c r="C20" s="5"/>
      <c r="D20" s="5"/>
      <c r="E20" s="141" t="s">
        <v>447</v>
      </c>
      <c r="F20" s="142"/>
      <c r="G20" s="142"/>
      <c r="H20" s="142"/>
      <c r="I20" s="142"/>
      <c r="J20" s="143"/>
    </row>
    <row r="21" spans="1:10">
      <c r="A21" s="144" t="s">
        <v>448</v>
      </c>
      <c r="B21" s="144"/>
      <c r="C21" s="144"/>
      <c r="D21" s="5"/>
      <c r="E21" s="5"/>
      <c r="F21" s="5"/>
      <c r="G21" s="5"/>
      <c r="H21" s="5"/>
      <c r="I21" s="5"/>
      <c r="J21" s="5"/>
    </row>
    <row r="22" spans="1:10" ht="13.5" thickBot="1">
      <c r="A22" s="5"/>
      <c r="B22" s="5"/>
      <c r="C22" s="5"/>
      <c r="D22" s="5"/>
      <c r="E22" s="5"/>
      <c r="F22" s="5"/>
      <c r="G22" s="5"/>
      <c r="H22" s="5"/>
      <c r="I22" s="5"/>
      <c r="J22" s="5"/>
    </row>
    <row r="23" spans="1:10" ht="13.5" thickBot="1">
      <c r="A23" s="48" t="s">
        <v>449</v>
      </c>
      <c r="B23" s="49" t="s">
        <v>450</v>
      </c>
      <c r="C23" s="50" t="s">
        <v>415</v>
      </c>
      <c r="D23" s="5"/>
      <c r="E23" s="5"/>
      <c r="F23" s="5"/>
      <c r="G23" s="5"/>
      <c r="H23" s="5"/>
      <c r="I23" s="5"/>
      <c r="J23" s="5"/>
    </row>
    <row r="24" spans="1:10" ht="33.75" customHeight="1">
      <c r="A24" s="12" t="s">
        <v>416</v>
      </c>
      <c r="B24" s="13" t="s">
        <v>451</v>
      </c>
      <c r="C24" s="14" t="s">
        <v>452</v>
      </c>
      <c r="D24" s="5"/>
      <c r="E24" s="5"/>
      <c r="F24" s="5"/>
      <c r="G24" s="5"/>
      <c r="H24" s="5"/>
      <c r="I24" s="5"/>
      <c r="J24" s="5"/>
    </row>
    <row r="25" spans="1:10" ht="42.75" customHeight="1">
      <c r="A25" s="16" t="s">
        <v>344</v>
      </c>
      <c r="B25" s="17" t="s">
        <v>453</v>
      </c>
      <c r="C25" s="18" t="s">
        <v>454</v>
      </c>
      <c r="D25" s="5"/>
      <c r="E25" s="5"/>
      <c r="F25" s="5"/>
      <c r="G25" s="5"/>
      <c r="H25" s="5"/>
      <c r="I25" s="5"/>
      <c r="J25" s="5"/>
    </row>
    <row r="26" spans="1:10" ht="35.25" customHeight="1">
      <c r="A26" s="16" t="s">
        <v>338</v>
      </c>
      <c r="B26" s="17" t="s">
        <v>455</v>
      </c>
      <c r="C26" s="18" t="s">
        <v>456</v>
      </c>
      <c r="D26" s="5"/>
      <c r="E26" s="5"/>
      <c r="F26" s="5"/>
      <c r="G26" s="5"/>
      <c r="H26" s="5"/>
      <c r="I26" s="5"/>
      <c r="J26" s="5"/>
    </row>
    <row r="27" spans="1:10" ht="37.5" customHeight="1" thickBot="1">
      <c r="A27" s="19" t="s">
        <v>420</v>
      </c>
      <c r="B27" s="20" t="s">
        <v>457</v>
      </c>
      <c r="C27" s="21" t="s">
        <v>458</v>
      </c>
      <c r="D27" s="5"/>
      <c r="E27" s="5"/>
      <c r="F27" s="5"/>
      <c r="G27" s="5"/>
      <c r="H27" s="5"/>
      <c r="I27" s="5"/>
      <c r="J27" s="5"/>
    </row>
    <row r="28" spans="1:10">
      <c r="A28" s="5"/>
      <c r="B28" s="5"/>
      <c r="C28" s="5"/>
      <c r="D28" s="5"/>
      <c r="E28" s="144" t="s">
        <v>459</v>
      </c>
      <c r="F28" s="144"/>
      <c r="G28" s="144"/>
      <c r="H28" s="144"/>
      <c r="I28" s="144"/>
      <c r="J28" s="144"/>
    </row>
    <row r="29" spans="1:10" ht="13.5" thickBot="1">
      <c r="A29" s="144" t="s">
        <v>460</v>
      </c>
      <c r="B29" s="144"/>
      <c r="C29" s="144"/>
      <c r="D29" s="5"/>
      <c r="E29" s="5"/>
      <c r="F29" s="5"/>
      <c r="G29" s="5"/>
      <c r="H29" s="5"/>
      <c r="I29" s="5"/>
      <c r="J29" s="5"/>
    </row>
    <row r="30" spans="1:10" ht="13.5" thickBot="1">
      <c r="A30" s="5"/>
      <c r="B30" s="5"/>
      <c r="C30" s="5"/>
      <c r="D30" s="5"/>
      <c r="E30" s="145" t="s">
        <v>461</v>
      </c>
      <c r="F30" s="146"/>
      <c r="G30" s="145" t="s">
        <v>449</v>
      </c>
      <c r="H30" s="149"/>
      <c r="I30" s="149"/>
      <c r="J30" s="150"/>
    </row>
    <row r="31" spans="1:10" ht="13.5" thickBot="1">
      <c r="A31" s="48" t="s">
        <v>462</v>
      </c>
      <c r="B31" s="49" t="s">
        <v>463</v>
      </c>
      <c r="C31" s="50" t="s">
        <v>415</v>
      </c>
      <c r="D31" s="5"/>
      <c r="E31" s="147"/>
      <c r="F31" s="148"/>
      <c r="G31" s="51" t="s">
        <v>464</v>
      </c>
      <c r="H31" s="52" t="s">
        <v>465</v>
      </c>
      <c r="I31" s="52" t="s">
        <v>466</v>
      </c>
      <c r="J31" s="53" t="s">
        <v>467</v>
      </c>
    </row>
    <row r="32" spans="1:10" ht="22.5">
      <c r="A32" s="23" t="s">
        <v>468</v>
      </c>
      <c r="B32" s="24">
        <v>100</v>
      </c>
      <c r="C32" s="25" t="s">
        <v>469</v>
      </c>
      <c r="D32" s="5"/>
      <c r="E32" s="151" t="s">
        <v>462</v>
      </c>
      <c r="F32" s="54">
        <v>100</v>
      </c>
      <c r="G32" s="55" t="s">
        <v>470</v>
      </c>
      <c r="H32" s="56" t="s">
        <v>471</v>
      </c>
      <c r="I32" s="56" t="s">
        <v>472</v>
      </c>
      <c r="J32" s="57" t="s">
        <v>473</v>
      </c>
    </row>
    <row r="33" spans="1:10" ht="34.5" customHeight="1">
      <c r="A33" s="16" t="s">
        <v>474</v>
      </c>
      <c r="B33" s="17">
        <v>60</v>
      </c>
      <c r="C33" s="18" t="s">
        <v>475</v>
      </c>
      <c r="D33" s="5"/>
      <c r="E33" s="152"/>
      <c r="F33" s="58">
        <v>60</v>
      </c>
      <c r="G33" s="59" t="s">
        <v>476</v>
      </c>
      <c r="H33" s="60" t="s">
        <v>477</v>
      </c>
      <c r="I33" s="61" t="s">
        <v>478</v>
      </c>
      <c r="J33" s="62" t="s">
        <v>479</v>
      </c>
    </row>
    <row r="34" spans="1:10" ht="33.75" customHeight="1">
      <c r="A34" s="16" t="s">
        <v>480</v>
      </c>
      <c r="B34" s="17">
        <v>25</v>
      </c>
      <c r="C34" s="18" t="s">
        <v>481</v>
      </c>
      <c r="D34" s="5"/>
      <c r="E34" s="152"/>
      <c r="F34" s="63">
        <v>25</v>
      </c>
      <c r="G34" s="64" t="s">
        <v>482</v>
      </c>
      <c r="H34" s="61" t="s">
        <v>483</v>
      </c>
      <c r="I34" s="61" t="s">
        <v>484</v>
      </c>
      <c r="J34" s="65" t="s">
        <v>485</v>
      </c>
    </row>
    <row r="35" spans="1:10" ht="33" customHeight="1" thickBot="1">
      <c r="A35" s="19" t="s">
        <v>486</v>
      </c>
      <c r="B35" s="20">
        <v>10</v>
      </c>
      <c r="C35" s="21" t="s">
        <v>487</v>
      </c>
      <c r="D35" s="5"/>
      <c r="E35" s="153"/>
      <c r="F35" s="66">
        <v>10</v>
      </c>
      <c r="G35" s="67" t="s">
        <v>488</v>
      </c>
      <c r="H35" s="68" t="s">
        <v>489</v>
      </c>
      <c r="I35" s="69" t="s">
        <v>490</v>
      </c>
      <c r="J35" s="70" t="s">
        <v>491</v>
      </c>
    </row>
    <row r="36" spans="1:10" ht="13.5" thickBot="1">
      <c r="A36" s="141" t="s">
        <v>492</v>
      </c>
      <c r="B36" s="142"/>
      <c r="C36" s="143"/>
      <c r="D36" s="5"/>
      <c r="E36" s="154" t="s">
        <v>493</v>
      </c>
      <c r="F36" s="155"/>
      <c r="G36" s="155"/>
      <c r="H36" s="155"/>
      <c r="I36" s="155"/>
      <c r="J36" s="156"/>
    </row>
    <row r="37" spans="1:10">
      <c r="A37" s="5"/>
      <c r="B37" s="5"/>
      <c r="C37" s="5"/>
      <c r="D37" s="5"/>
      <c r="E37" s="5"/>
      <c r="F37" s="5"/>
      <c r="G37" s="5"/>
      <c r="H37" s="5"/>
      <c r="I37" s="5"/>
      <c r="J37" s="5"/>
    </row>
    <row r="38" spans="1:10">
      <c r="A38" s="144" t="s">
        <v>494</v>
      </c>
      <c r="B38" s="144"/>
      <c r="C38" s="144"/>
      <c r="D38" s="5"/>
      <c r="E38" s="5"/>
      <c r="F38" s="5"/>
      <c r="G38" s="5"/>
      <c r="H38" s="5"/>
      <c r="I38" s="5"/>
      <c r="J38" s="5"/>
    </row>
    <row r="39" spans="1:10" ht="13.5" thickBot="1">
      <c r="A39" s="5"/>
      <c r="B39" s="5"/>
      <c r="C39" s="5"/>
      <c r="D39" s="5"/>
      <c r="E39" s="5"/>
      <c r="F39" s="5"/>
      <c r="G39" s="5"/>
      <c r="H39" s="5"/>
      <c r="I39" s="5"/>
      <c r="J39" s="5"/>
    </row>
    <row r="40" spans="1:10" ht="13.5" thickBot="1">
      <c r="A40" s="48" t="s">
        <v>495</v>
      </c>
      <c r="B40" s="49" t="s">
        <v>496</v>
      </c>
      <c r="C40" s="50" t="s">
        <v>415</v>
      </c>
      <c r="D40" s="5"/>
      <c r="E40" s="5"/>
      <c r="F40" s="5"/>
      <c r="G40" s="5"/>
      <c r="H40" s="5"/>
      <c r="I40" s="5"/>
      <c r="J40" s="5"/>
    </row>
    <row r="41" spans="1:10" ht="36" customHeight="1">
      <c r="A41" s="71" t="s">
        <v>345</v>
      </c>
      <c r="B41" s="13" t="s">
        <v>497</v>
      </c>
      <c r="C41" s="14" t="s">
        <v>498</v>
      </c>
      <c r="D41" s="5"/>
      <c r="E41" s="5"/>
      <c r="F41" s="5"/>
      <c r="G41" s="5"/>
      <c r="H41" s="5"/>
      <c r="I41" s="5"/>
      <c r="J41" s="5"/>
    </row>
    <row r="42" spans="1:10" ht="24.75" customHeight="1">
      <c r="A42" s="72" t="s">
        <v>339</v>
      </c>
      <c r="B42" s="17" t="s">
        <v>499</v>
      </c>
      <c r="C42" s="18" t="s">
        <v>500</v>
      </c>
      <c r="D42" s="5"/>
      <c r="E42" s="5"/>
      <c r="F42" s="5"/>
      <c r="G42" s="5"/>
      <c r="H42" s="5"/>
      <c r="I42" s="5"/>
      <c r="J42" s="5"/>
    </row>
    <row r="43" spans="1:10" ht="30.75" customHeight="1">
      <c r="A43" s="72" t="s">
        <v>501</v>
      </c>
      <c r="B43" s="17" t="s">
        <v>502</v>
      </c>
      <c r="C43" s="18" t="s">
        <v>503</v>
      </c>
      <c r="D43" s="5"/>
      <c r="E43" s="5"/>
      <c r="F43" s="5"/>
      <c r="G43" s="5"/>
      <c r="H43" s="5"/>
      <c r="I43" s="5"/>
      <c r="J43" s="5"/>
    </row>
    <row r="44" spans="1:10" ht="35.25" customHeight="1" thickBot="1">
      <c r="A44" s="73" t="s">
        <v>504</v>
      </c>
      <c r="B44" s="20">
        <v>20</v>
      </c>
      <c r="C44" s="21" t="s">
        <v>505</v>
      </c>
      <c r="D44" s="5"/>
      <c r="E44" s="5"/>
      <c r="F44" s="5"/>
      <c r="G44" s="5"/>
      <c r="H44" s="5"/>
      <c r="I44" s="5"/>
      <c r="J44" s="5"/>
    </row>
    <row r="45" spans="1:10">
      <c r="A45" s="5"/>
      <c r="B45" s="5"/>
      <c r="C45" s="5"/>
      <c r="D45" s="5"/>
      <c r="E45" s="5"/>
      <c r="F45" s="5"/>
      <c r="G45" s="5"/>
      <c r="H45" s="5"/>
      <c r="I45" s="5"/>
      <c r="J45" s="5"/>
    </row>
    <row r="46" spans="1:10">
      <c r="A46" s="144" t="s">
        <v>506</v>
      </c>
      <c r="B46" s="144"/>
      <c r="C46" s="144"/>
      <c r="D46" s="5"/>
      <c r="E46" s="5"/>
      <c r="F46" s="5"/>
      <c r="G46" s="5"/>
      <c r="H46" s="5"/>
      <c r="I46" s="5"/>
      <c r="J46" s="5"/>
    </row>
    <row r="47" spans="1:10" ht="13.5" thickBot="1">
      <c r="A47" s="5"/>
      <c r="B47" s="5"/>
      <c r="C47" s="5"/>
      <c r="D47" s="5"/>
      <c r="E47" s="5"/>
      <c r="F47" s="5"/>
      <c r="G47" s="5"/>
      <c r="H47" s="5"/>
      <c r="I47" s="5"/>
      <c r="J47" s="5"/>
    </row>
    <row r="48" spans="1:10" ht="13.5" thickBot="1">
      <c r="A48" s="48" t="s">
        <v>495</v>
      </c>
      <c r="B48" s="136" t="s">
        <v>415</v>
      </c>
      <c r="C48" s="137"/>
      <c r="D48" s="5"/>
      <c r="E48" s="5"/>
      <c r="F48" s="5"/>
      <c r="G48" s="5"/>
      <c r="H48" s="5"/>
      <c r="I48" s="5"/>
      <c r="J48" s="5"/>
    </row>
    <row r="49" spans="1:10" ht="27.75" customHeight="1">
      <c r="A49" s="71" t="s">
        <v>345</v>
      </c>
      <c r="B49" s="24" t="s">
        <v>281</v>
      </c>
      <c r="C49" s="25" t="s">
        <v>507</v>
      </c>
      <c r="D49" s="5"/>
      <c r="E49" s="5"/>
      <c r="F49" s="5"/>
      <c r="G49" s="5"/>
      <c r="H49" s="5"/>
      <c r="I49" s="5"/>
      <c r="J49" s="5"/>
    </row>
    <row r="50" spans="1:10" ht="48" customHeight="1">
      <c r="A50" s="72" t="s">
        <v>339</v>
      </c>
      <c r="B50" s="74" t="s">
        <v>508</v>
      </c>
      <c r="C50" s="31" t="s">
        <v>509</v>
      </c>
      <c r="D50" s="5"/>
      <c r="E50" s="5"/>
      <c r="F50" s="5"/>
      <c r="G50" s="5"/>
      <c r="H50" s="5"/>
      <c r="I50" s="5"/>
      <c r="J50" s="5"/>
    </row>
    <row r="51" spans="1:10" ht="24" customHeight="1">
      <c r="A51" s="72" t="s">
        <v>501</v>
      </c>
      <c r="B51" s="30" t="s">
        <v>510</v>
      </c>
      <c r="C51" s="31" t="s">
        <v>511</v>
      </c>
      <c r="D51" s="5"/>
      <c r="E51" s="5"/>
      <c r="F51" s="5"/>
      <c r="G51" s="5"/>
      <c r="H51" s="5"/>
      <c r="I51" s="5"/>
      <c r="J51" s="5"/>
    </row>
    <row r="52" spans="1:10" ht="27.75" customHeight="1" thickBot="1">
      <c r="A52" s="73" t="s">
        <v>504</v>
      </c>
      <c r="B52" s="42" t="s">
        <v>512</v>
      </c>
      <c r="C52" s="43" t="s">
        <v>513</v>
      </c>
      <c r="D52" s="5"/>
      <c r="E52" s="5"/>
      <c r="F52" s="5"/>
      <c r="G52" s="5"/>
      <c r="H52" s="5"/>
      <c r="I52" s="5"/>
      <c r="J52" s="5"/>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3" zoomScale="68" zoomScaleNormal="68" workbookViewId="0">
      <selection activeCell="C4" sqref="C4"/>
    </sheetView>
  </sheetViews>
  <sheetFormatPr baseColWidth="10" defaultColWidth="30.5703125" defaultRowHeight="12.75"/>
  <cols>
    <col min="1" max="1" width="4.42578125" customWidth="1"/>
    <col min="2" max="2" width="15.28515625" customWidth="1"/>
    <col min="3" max="3" width="23.140625" customWidth="1"/>
    <col min="4" max="4" width="17.85546875" customWidth="1"/>
    <col min="5" max="5" width="35" customWidth="1"/>
    <col min="6" max="6" width="21.7109375" customWidth="1"/>
    <col min="7" max="7" width="31.7109375" customWidth="1"/>
    <col min="8" max="8" width="18.7109375" customWidth="1"/>
  </cols>
  <sheetData>
    <row r="1" spans="1:8" ht="14.25" thickTop="1" thickBot="1">
      <c r="A1" s="170" t="s">
        <v>514</v>
      </c>
      <c r="B1" s="171" t="s">
        <v>515</v>
      </c>
      <c r="C1" s="171"/>
      <c r="D1" s="171"/>
      <c r="E1" s="171"/>
      <c r="F1" s="171"/>
      <c r="G1" s="171"/>
      <c r="H1" s="171"/>
    </row>
    <row r="2" spans="1:8" ht="14.25" thickTop="1" thickBot="1">
      <c r="A2" s="170"/>
      <c r="B2" s="171" t="s">
        <v>516</v>
      </c>
      <c r="C2" s="171"/>
      <c r="D2" s="171"/>
      <c r="E2" s="171"/>
      <c r="F2" s="171"/>
      <c r="G2" s="171"/>
      <c r="H2" s="171"/>
    </row>
    <row r="3" spans="1:8" ht="39.75" customHeight="1" thickTop="1" thickBot="1">
      <c r="A3" s="170"/>
      <c r="B3" s="1" t="s">
        <v>83</v>
      </c>
      <c r="C3" s="1" t="s">
        <v>65</v>
      </c>
      <c r="D3" s="1" t="s">
        <v>186</v>
      </c>
      <c r="E3" s="1" t="s">
        <v>42</v>
      </c>
      <c r="F3" s="1" t="s">
        <v>517</v>
      </c>
      <c r="G3" s="1" t="s">
        <v>48</v>
      </c>
      <c r="H3" s="1" t="s">
        <v>518</v>
      </c>
    </row>
    <row r="4" spans="1:8" ht="77.25" customHeight="1" thickTop="1" thickBot="1">
      <c r="A4" s="170"/>
      <c r="B4" s="4" t="s">
        <v>519</v>
      </c>
      <c r="C4" s="2" t="s">
        <v>520</v>
      </c>
      <c r="D4" s="2" t="s">
        <v>521</v>
      </c>
      <c r="E4" s="2" t="s">
        <v>522</v>
      </c>
      <c r="F4" s="2" t="s">
        <v>523</v>
      </c>
      <c r="G4" s="2" t="s">
        <v>524</v>
      </c>
      <c r="H4" s="2" t="s">
        <v>362</v>
      </c>
    </row>
    <row r="5" spans="1:8" ht="57.75" customHeight="1" thickTop="1" thickBot="1">
      <c r="A5" s="170"/>
      <c r="B5" s="4" t="s">
        <v>525</v>
      </c>
      <c r="C5" s="2" t="s">
        <v>526</v>
      </c>
      <c r="D5" s="2" t="s">
        <v>527</v>
      </c>
      <c r="E5" s="2" t="s">
        <v>528</v>
      </c>
      <c r="F5" s="2" t="s">
        <v>529</v>
      </c>
      <c r="G5" s="2" t="s">
        <v>530</v>
      </c>
      <c r="H5" s="2" t="s">
        <v>531</v>
      </c>
    </row>
    <row r="6" spans="1:8" ht="78" customHeight="1" thickTop="1" thickBot="1">
      <c r="A6" s="170"/>
      <c r="B6" s="4" t="s">
        <v>532</v>
      </c>
      <c r="C6" s="2" t="s">
        <v>533</v>
      </c>
      <c r="D6" s="2" t="s">
        <v>187</v>
      </c>
      <c r="E6" s="2" t="s">
        <v>534</v>
      </c>
      <c r="F6" s="2" t="s">
        <v>535</v>
      </c>
      <c r="G6" s="2" t="s">
        <v>536</v>
      </c>
      <c r="H6" s="2" t="s">
        <v>537</v>
      </c>
    </row>
    <row r="7" spans="1:8" ht="62.25" customHeight="1" thickTop="1" thickBot="1">
      <c r="A7" s="170"/>
      <c r="B7" s="4" t="s">
        <v>538</v>
      </c>
      <c r="C7" s="2" t="s">
        <v>183</v>
      </c>
      <c r="D7" s="2" t="s">
        <v>539</v>
      </c>
      <c r="E7" s="2" t="s">
        <v>540</v>
      </c>
      <c r="F7" s="2" t="s">
        <v>541</v>
      </c>
      <c r="G7" s="2" t="s">
        <v>542</v>
      </c>
      <c r="H7" s="2" t="s">
        <v>543</v>
      </c>
    </row>
    <row r="8" spans="1:8" ht="91.5" customHeight="1" thickTop="1" thickBot="1">
      <c r="A8" s="170"/>
      <c r="B8" s="4" t="s">
        <v>544</v>
      </c>
      <c r="C8" s="2" t="s">
        <v>545</v>
      </c>
      <c r="D8" s="2" t="s">
        <v>546</v>
      </c>
      <c r="E8" s="2" t="s">
        <v>547</v>
      </c>
      <c r="F8" s="2"/>
      <c r="G8" s="2" t="s">
        <v>548</v>
      </c>
      <c r="H8" s="2" t="s">
        <v>549</v>
      </c>
    </row>
    <row r="9" spans="1:8" ht="47.25" customHeight="1" thickTop="1" thickBot="1">
      <c r="A9" s="170"/>
      <c r="B9" s="4" t="s">
        <v>550</v>
      </c>
      <c r="C9" s="2" t="s">
        <v>551</v>
      </c>
      <c r="D9" s="2" t="s">
        <v>552</v>
      </c>
      <c r="E9" s="2" t="s">
        <v>553</v>
      </c>
      <c r="F9" s="2"/>
      <c r="G9" s="2" t="s">
        <v>554</v>
      </c>
      <c r="H9" s="2" t="s">
        <v>555</v>
      </c>
    </row>
    <row r="10" spans="1:8" ht="72" customHeight="1" thickTop="1" thickBot="1">
      <c r="A10" s="170"/>
      <c r="B10" s="4" t="s">
        <v>404</v>
      </c>
      <c r="C10" s="2" t="s">
        <v>556</v>
      </c>
      <c r="D10" s="2"/>
      <c r="E10" s="2"/>
      <c r="F10" s="2"/>
      <c r="G10" s="2" t="s">
        <v>557</v>
      </c>
      <c r="H10" s="3"/>
    </row>
    <row r="11" spans="1:8" ht="27" thickTop="1" thickBot="1">
      <c r="A11" s="170"/>
      <c r="B11" s="4" t="s">
        <v>558</v>
      </c>
      <c r="C11" s="2"/>
      <c r="D11" s="2"/>
      <c r="E11" s="2"/>
      <c r="F11" s="2"/>
      <c r="G11" s="2" t="s">
        <v>559</v>
      </c>
      <c r="H11" s="3"/>
    </row>
    <row r="12" spans="1:8" ht="38.25" customHeight="1" thickTop="1" thickBot="1">
      <c r="A12" s="171" t="s">
        <v>560</v>
      </c>
      <c r="B12" s="171"/>
      <c r="C12" s="171"/>
      <c r="D12" s="171"/>
      <c r="E12" s="171"/>
      <c r="F12" s="171"/>
      <c r="G12" s="171"/>
      <c r="H12" s="171"/>
    </row>
    <row r="13" spans="1:8" ht="13.5" thickTop="1"/>
  </sheetData>
  <mergeCells count="4">
    <mergeCell ref="A1:A11"/>
    <mergeCell ref="B1:H1"/>
    <mergeCell ref="B2:H2"/>
    <mergeCell ref="A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4"/>
  <sheetViews>
    <sheetView workbookViewId="0">
      <selection activeCell="D5" sqref="D5"/>
    </sheetView>
  </sheetViews>
  <sheetFormatPr baseColWidth="10" defaultColWidth="9.140625" defaultRowHeight="12.75"/>
  <cols>
    <col min="1" max="256" width="11.42578125" customWidth="1"/>
  </cols>
  <sheetData>
    <row r="3" spans="3:5" ht="51">
      <c r="C3" s="75" t="s">
        <v>561</v>
      </c>
      <c r="D3">
        <v>2</v>
      </c>
      <c r="E3" s="75" t="s">
        <v>562</v>
      </c>
    </row>
    <row r="4" spans="3:5">
      <c r="C4" t="s">
        <v>563</v>
      </c>
      <c r="E4" t="s">
        <v>564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29</vt:i4>
      </vt:variant>
    </vt:vector>
  </HeadingPairs>
  <TitlesOfParts>
    <vt:vector size="33" baseType="lpstr">
      <vt:lpstr>Antonio nariño</vt:lpstr>
      <vt:lpstr>T - Calificacion</vt:lpstr>
      <vt:lpstr>Tabla de peligros</vt:lpstr>
      <vt:lpstr>inventario recurso emerg</vt:lpstr>
      <vt:lpstr>'Antonio nariño'!__xlnm_Print_Titles</vt:lpstr>
      <vt:lpstr>'Antonio nariño'!__xlnm_Print_Titles_0</vt:lpstr>
      <vt:lpstr>'Antonio nariño'!__xlnm_Print_Titles_0_0</vt:lpstr>
      <vt:lpstr>'Antonio nariño'!__xlnm_Print_Titles_0_0_0</vt:lpstr>
      <vt:lpstr>'Antonio nariño'!__xlnm_Print_Titles_0_0_0_0</vt:lpstr>
      <vt:lpstr>'Antonio nariño'!__xlnm_Print_Titles_0_0_0_0_0</vt:lpstr>
      <vt:lpstr>'Antonio nariño'!__xlnm_Print_Titles_0_0_0_0_0_0</vt:lpstr>
      <vt:lpstr>'Antonio nariño'!__xlnm_Print_Titles_0_0_0_0_0_0_0</vt:lpstr>
      <vt:lpstr>'Antonio nariño'!__xlnm_Print_Titles_0_0_0_0_0_0_0_0</vt:lpstr>
      <vt:lpstr>'Antonio nariño'!__xlnm_Print_Titles_0_0_0_0_0_0_0_0_0</vt:lpstr>
      <vt:lpstr>'Antonio nariño'!__xlnm_Print_Titles_0_0_0_0_0_0_0_0_0_0</vt:lpstr>
      <vt:lpstr>'Antonio nariño'!__xlnm_Print_Titles_0_0_0_0_0_0_0_0_0_0_0</vt:lpstr>
      <vt:lpstr>'Antonio nariño'!__xlnm_Print_Titles_0_0_0_0_0_0_0_0_0_0_0_0</vt:lpstr>
      <vt:lpstr>'Antonio nariño'!__xlnm_Print_Titles_0_0_0_0_0_0_0_0_0_0_0_0_0</vt:lpstr>
      <vt:lpstr>'Antonio nariño'!__xlnm_Print_Titles_0_0_0_0_0_0_0_0_0_0_0_0_0_0</vt:lpstr>
      <vt:lpstr>'Antonio nariño'!__xlnm_Print_Titles_0_0_0_0_0_0_0_0_0_0_0_0_0_0_0</vt:lpstr>
      <vt:lpstr>'Antonio nariño'!__xlnm_Print_Titles_0_0_0_0_0_0_0_0_0_0_0_0_0_0_0_0</vt:lpstr>
      <vt:lpstr>'Antonio nariño'!__xlnm_Print_Titles_0_0_0_0_0_0_0_0_0_0_0_0_0_0_0_0_0</vt:lpstr>
      <vt:lpstr>'Antonio nariño'!__xlnm_Print_Titles_0_0_0_0_0_0_0_0_0_0_0_0_0_0_0_0_0_0</vt:lpstr>
      <vt:lpstr>'Antonio nariño'!__xlnm_Print_Titles_0_0_0_0_0_0_0_0_0_0_0_0_0_0_0_0_0_0_0</vt:lpstr>
      <vt:lpstr>'Antonio nariño'!__xlnm_Print_Titles_0_0_0_0_0_0_0_0_0_0_0_0_0_0_0_0_0_0_0_0</vt:lpstr>
      <vt:lpstr>'Antonio nariño'!__xlnm_Print_Titles_0_0_0_0_0_0_0_0_0_0_0_0_0_0_0_0_0_0_0_0_0</vt:lpstr>
      <vt:lpstr>'Antonio nariño'!__xlnm_Print_Titles_0_0_0_0_0_0_0_0_0_0_0_0_0_0_0_0_0_0_0_0_0_0</vt:lpstr>
      <vt:lpstr>'Antonio nariño'!__xlnm_Print_Titles_0_0_0_0_0_0_0_0_0_0_0_0_0_0_0_0_0_0_0_0_0_0_0</vt:lpstr>
      <vt:lpstr>'Antonio nariño'!Área_de_impresión</vt:lpstr>
      <vt:lpstr>'Antonio nariño'!Print_Titles_0</vt:lpstr>
      <vt:lpstr>'Antonio nariño'!Print_Titles_0_0</vt:lpstr>
      <vt:lpstr>'Antonio nariño'!Print_Titles_0_0_0</vt:lpstr>
      <vt:lpstr>'Antonio nariño'!Títulos_a_imprimir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APTO</dc:creator>
  <cp:keywords/>
  <dc:description/>
  <cp:lastModifiedBy>Laura Lizbeth Hernández Osorio</cp:lastModifiedBy>
  <cp:revision/>
  <dcterms:created xsi:type="dcterms:W3CDTF">2017-02-13T21:45:29Z</dcterms:created>
  <dcterms:modified xsi:type="dcterms:W3CDTF">2025-12-11T20:24:19Z</dcterms:modified>
  <cp:category/>
  <cp:contentStatus/>
</cp:coreProperties>
</file>