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externalReferences>
    <externalReference r:id="rId4"/>
  </externalReferences>
  <definedNames>
    <definedName name="_xlnm.Print_Area" localSheetId="0">FORMATO!$A$1:$AE$465</definedName>
    <definedName name="Factores">'[1]Factores de riesgo'!$B$3:$B$87</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0" i="1" l="1"/>
  <c r="O460" i="1"/>
  <c r="R460" i="1" s="1"/>
  <c r="S460" i="1" s="1"/>
  <c r="T460" i="1" s="1"/>
  <c r="P459" i="1"/>
  <c r="O459" i="1"/>
  <c r="R459" i="1" s="1"/>
  <c r="S459" i="1" s="1"/>
  <c r="R458" i="1"/>
  <c r="S458" i="1" s="1"/>
  <c r="T458" i="1" s="1"/>
  <c r="P458" i="1"/>
  <c r="O458" i="1"/>
  <c r="R457" i="1"/>
  <c r="S457" i="1" s="1"/>
  <c r="P457" i="1"/>
  <c r="O457" i="1"/>
  <c r="S456" i="1"/>
  <c r="T456" i="1" s="1"/>
  <c r="R456" i="1"/>
  <c r="P456" i="1"/>
  <c r="O456" i="1"/>
  <c r="O455" i="1"/>
  <c r="P454" i="1"/>
  <c r="O454" i="1"/>
  <c r="R454" i="1" s="1"/>
  <c r="S454" i="1" s="1"/>
  <c r="T454" i="1" s="1"/>
  <c r="R453" i="1"/>
  <c r="S453" i="1" s="1"/>
  <c r="T453" i="1" s="1"/>
  <c r="P453" i="1"/>
  <c r="O453" i="1"/>
  <c r="S452" i="1"/>
  <c r="T452" i="1" s="1"/>
  <c r="R452" i="1"/>
  <c r="P452" i="1"/>
  <c r="O452" i="1"/>
  <c r="O451" i="1"/>
  <c r="P450" i="1"/>
  <c r="O450" i="1"/>
  <c r="R450" i="1" s="1"/>
  <c r="S450" i="1" s="1"/>
  <c r="T450" i="1" s="1"/>
  <c r="R449" i="1"/>
  <c r="S449" i="1" s="1"/>
  <c r="T449" i="1" s="1"/>
  <c r="P449" i="1"/>
  <c r="O449" i="1"/>
  <c r="S448" i="1"/>
  <c r="T448" i="1" s="1"/>
  <c r="R448" i="1"/>
  <c r="P448" i="1"/>
  <c r="O448" i="1"/>
  <c r="O447" i="1"/>
  <c r="P446" i="1"/>
  <c r="O446" i="1"/>
  <c r="R446" i="1" s="1"/>
  <c r="S446" i="1" s="1"/>
  <c r="T446" i="1" s="1"/>
  <c r="R445" i="1"/>
  <c r="S445" i="1" s="1"/>
  <c r="T445" i="1" s="1"/>
  <c r="P445" i="1"/>
  <c r="O445" i="1"/>
  <c r="S444" i="1"/>
  <c r="T444" i="1" s="1"/>
  <c r="R444" i="1"/>
  <c r="P444" i="1"/>
  <c r="O444" i="1"/>
  <c r="O443" i="1"/>
  <c r="O442" i="1"/>
  <c r="P441" i="1"/>
  <c r="O441" i="1"/>
  <c r="R441" i="1" s="1"/>
  <c r="S441" i="1" s="1"/>
  <c r="T441" i="1" s="1"/>
  <c r="R440" i="1"/>
  <c r="S440" i="1" s="1"/>
  <c r="T440" i="1" s="1"/>
  <c r="P440" i="1"/>
  <c r="O440" i="1"/>
  <c r="W439" i="1"/>
  <c r="S439" i="1"/>
  <c r="R439" i="1"/>
  <c r="P439" i="1"/>
  <c r="O439" i="1"/>
  <c r="W438" i="1"/>
  <c r="O438" i="1"/>
  <c r="O437" i="1"/>
  <c r="O436" i="1"/>
  <c r="P435" i="1"/>
  <c r="O435" i="1"/>
  <c r="R435" i="1" s="1"/>
  <c r="S435" i="1" s="1"/>
  <c r="T435" i="1" s="1"/>
  <c r="R434" i="1"/>
  <c r="S434" i="1" s="1"/>
  <c r="T434" i="1" s="1"/>
  <c r="P434" i="1"/>
  <c r="O434" i="1"/>
  <c r="S433" i="1"/>
  <c r="T433" i="1" s="1"/>
  <c r="R433" i="1"/>
  <c r="P433" i="1"/>
  <c r="O433" i="1"/>
  <c r="O432" i="1"/>
  <c r="P431" i="1"/>
  <c r="O431" i="1"/>
  <c r="R431" i="1" s="1"/>
  <c r="S431" i="1" s="1"/>
  <c r="T431" i="1" s="1"/>
  <c r="R430" i="1"/>
  <c r="S430" i="1" s="1"/>
  <c r="T430" i="1" s="1"/>
  <c r="P430" i="1"/>
  <c r="O430" i="1"/>
  <c r="R429" i="1"/>
  <c r="S429" i="1" s="1"/>
  <c r="P429" i="1"/>
  <c r="O429" i="1"/>
  <c r="S428" i="1"/>
  <c r="T428" i="1" s="1"/>
  <c r="R428" i="1"/>
  <c r="P428" i="1"/>
  <c r="O428" i="1"/>
  <c r="O427" i="1"/>
  <c r="T426" i="1"/>
  <c r="P426" i="1"/>
  <c r="O426" i="1"/>
  <c r="R426" i="1" s="1"/>
  <c r="S426" i="1" s="1"/>
  <c r="O425" i="1"/>
  <c r="R425" i="1" s="1"/>
  <c r="S425" i="1" s="1"/>
  <c r="R424" i="1"/>
  <c r="S424" i="1" s="1"/>
  <c r="T424" i="1" s="1"/>
  <c r="P424" i="1"/>
  <c r="O424" i="1"/>
  <c r="R423" i="1"/>
  <c r="S423" i="1" s="1"/>
  <c r="P423" i="1"/>
  <c r="O423" i="1"/>
  <c r="R422" i="1"/>
  <c r="S422" i="1" s="1"/>
  <c r="P422" i="1"/>
  <c r="O422" i="1"/>
  <c r="R421" i="1"/>
  <c r="S421" i="1" s="1"/>
  <c r="P421" i="1"/>
  <c r="O421" i="1"/>
  <c r="W420" i="1"/>
  <c r="S420" i="1"/>
  <c r="R420" i="1"/>
  <c r="P420" i="1"/>
  <c r="O420" i="1"/>
  <c r="W419" i="1"/>
  <c r="S419" i="1"/>
  <c r="T419" i="1" s="1"/>
  <c r="P419" i="1"/>
  <c r="O419" i="1"/>
  <c r="R419" i="1" s="1"/>
  <c r="W418" i="1"/>
  <c r="R418" i="1"/>
  <c r="S418" i="1" s="1"/>
  <c r="T418" i="1" s="1"/>
  <c r="P418" i="1"/>
  <c r="O418" i="1"/>
  <c r="W417" i="1"/>
  <c r="T417" i="1"/>
  <c r="O417" i="1"/>
  <c r="R417" i="1" s="1"/>
  <c r="S417" i="1" s="1"/>
  <c r="W416" i="1"/>
  <c r="S416" i="1"/>
  <c r="T416" i="1" s="1"/>
  <c r="R416" i="1"/>
  <c r="P416" i="1"/>
  <c r="O416" i="1"/>
  <c r="W415" i="1"/>
  <c r="S415" i="1"/>
  <c r="T415" i="1" s="1"/>
  <c r="P415" i="1"/>
  <c r="O415" i="1"/>
  <c r="R415" i="1" s="1"/>
  <c r="W414" i="1"/>
  <c r="R414" i="1"/>
  <c r="S414" i="1" s="1"/>
  <c r="T414" i="1" s="1"/>
  <c r="P414" i="1"/>
  <c r="O414" i="1"/>
  <c r="W413" i="1"/>
  <c r="T413" i="1"/>
  <c r="O413" i="1"/>
  <c r="R413" i="1" s="1"/>
  <c r="S413" i="1" s="1"/>
  <c r="W412" i="1"/>
  <c r="S412" i="1"/>
  <c r="T412" i="1" s="1"/>
  <c r="R412" i="1"/>
  <c r="P412" i="1"/>
  <c r="O412" i="1"/>
  <c r="W411" i="1"/>
  <c r="P411" i="1"/>
  <c r="O411" i="1"/>
  <c r="R411" i="1" s="1"/>
  <c r="S411" i="1" s="1"/>
  <c r="T411" i="1" s="1"/>
  <c r="W410" i="1"/>
  <c r="R410" i="1"/>
  <c r="S410" i="1" s="1"/>
  <c r="T410" i="1" s="1"/>
  <c r="P410" i="1"/>
  <c r="O410" i="1"/>
  <c r="W409" i="1"/>
  <c r="T409" i="1"/>
  <c r="S409" i="1"/>
  <c r="O409" i="1"/>
  <c r="R409" i="1" s="1"/>
  <c r="W408" i="1"/>
  <c r="S408" i="1"/>
  <c r="T408" i="1" s="1"/>
  <c r="R408" i="1"/>
  <c r="P408" i="1"/>
  <c r="O408" i="1"/>
  <c r="O407" i="1"/>
  <c r="W406" i="1"/>
  <c r="P406" i="1"/>
  <c r="O406" i="1"/>
  <c r="R406" i="1" s="1"/>
  <c r="S406" i="1" s="1"/>
  <c r="T406" i="1" s="1"/>
  <c r="W405" i="1"/>
  <c r="S405" i="1"/>
  <c r="T405" i="1" s="1"/>
  <c r="R405" i="1"/>
  <c r="O405" i="1"/>
  <c r="P405" i="1" s="1"/>
  <c r="W404" i="1"/>
  <c r="T404" i="1"/>
  <c r="R404" i="1"/>
  <c r="S404" i="1" s="1"/>
  <c r="O404" i="1"/>
  <c r="P404" i="1" s="1"/>
  <c r="W403" i="1"/>
  <c r="O403" i="1"/>
  <c r="W402" i="1"/>
  <c r="P402" i="1"/>
  <c r="O402" i="1"/>
  <c r="R402" i="1" s="1"/>
  <c r="S402" i="1" s="1"/>
  <c r="T402" i="1" s="1"/>
  <c r="W401" i="1"/>
  <c r="S401" i="1"/>
  <c r="T401" i="1" s="1"/>
  <c r="R401" i="1"/>
  <c r="O401" i="1"/>
  <c r="P401" i="1" s="1"/>
  <c r="W400" i="1"/>
  <c r="T400" i="1"/>
  <c r="R400" i="1"/>
  <c r="S400" i="1" s="1"/>
  <c r="O400" i="1"/>
  <c r="P400" i="1" s="1"/>
  <c r="W399" i="1"/>
  <c r="O399" i="1"/>
  <c r="W398" i="1"/>
  <c r="P398" i="1"/>
  <c r="O398" i="1"/>
  <c r="R398" i="1" s="1"/>
  <c r="S398" i="1" s="1"/>
  <c r="T398" i="1" s="1"/>
  <c r="W397" i="1"/>
  <c r="S397" i="1"/>
  <c r="T397" i="1" s="1"/>
  <c r="R397" i="1"/>
  <c r="O397" i="1"/>
  <c r="P397" i="1" s="1"/>
  <c r="W396" i="1"/>
  <c r="T396" i="1"/>
  <c r="R396" i="1"/>
  <c r="S396" i="1" s="1"/>
  <c r="O396" i="1"/>
  <c r="P396" i="1" s="1"/>
  <c r="W395" i="1"/>
  <c r="O395" i="1"/>
  <c r="W394" i="1"/>
  <c r="P394" i="1"/>
  <c r="O394" i="1"/>
  <c r="R394" i="1" s="1"/>
  <c r="S394" i="1" s="1"/>
  <c r="T394" i="1" s="1"/>
  <c r="W393" i="1"/>
  <c r="S393" i="1"/>
  <c r="T393" i="1" s="1"/>
  <c r="R393" i="1"/>
  <c r="O393" i="1"/>
  <c r="P393" i="1" s="1"/>
  <c r="W392" i="1"/>
  <c r="T392" i="1"/>
  <c r="R392" i="1"/>
  <c r="S392" i="1" s="1"/>
  <c r="O392" i="1"/>
  <c r="P392" i="1" s="1"/>
  <c r="W391" i="1"/>
  <c r="O391" i="1"/>
  <c r="W390" i="1"/>
  <c r="P390" i="1"/>
  <c r="O390" i="1"/>
  <c r="R390" i="1" s="1"/>
  <c r="S390" i="1" s="1"/>
  <c r="T390" i="1" s="1"/>
  <c r="W389" i="1"/>
  <c r="S389" i="1"/>
  <c r="T389" i="1" s="1"/>
  <c r="R389" i="1"/>
  <c r="O389" i="1"/>
  <c r="P389" i="1" s="1"/>
  <c r="W388" i="1"/>
  <c r="T388" i="1"/>
  <c r="R388" i="1"/>
  <c r="S388" i="1" s="1"/>
  <c r="O388" i="1"/>
  <c r="P388" i="1" s="1"/>
  <c r="W387" i="1"/>
  <c r="O387" i="1"/>
  <c r="O386" i="1"/>
  <c r="O385" i="1"/>
  <c r="S384" i="1"/>
  <c r="T384" i="1" s="1"/>
  <c r="R384" i="1"/>
  <c r="P384" i="1"/>
  <c r="O384" i="1"/>
  <c r="O383" i="1"/>
  <c r="O382" i="1"/>
  <c r="O381" i="1"/>
  <c r="S380" i="1"/>
  <c r="R380" i="1"/>
  <c r="T380" i="1" s="1"/>
  <c r="P380" i="1"/>
  <c r="O380" i="1"/>
  <c r="O379" i="1"/>
  <c r="O378" i="1"/>
  <c r="W377" i="1"/>
  <c r="R377" i="1"/>
  <c r="S377" i="1" s="1"/>
  <c r="T377" i="1" s="1"/>
  <c r="P377" i="1"/>
  <c r="O377" i="1"/>
  <c r="R376" i="1"/>
  <c r="S376" i="1" s="1"/>
  <c r="T376" i="1" s="1"/>
  <c r="O376" i="1"/>
  <c r="P376" i="1" s="1"/>
  <c r="S375" i="1"/>
  <c r="T375" i="1" s="1"/>
  <c r="O375" i="1"/>
  <c r="S374" i="1"/>
  <c r="R374" i="1"/>
  <c r="P374" i="1"/>
  <c r="O374" i="1"/>
  <c r="O373" i="1"/>
  <c r="O372" i="1"/>
  <c r="P371" i="1"/>
  <c r="O371" i="1"/>
  <c r="R371" i="1" s="1"/>
  <c r="S371" i="1" s="1"/>
  <c r="T371" i="1" s="1"/>
  <c r="R370" i="1"/>
  <c r="S370" i="1" s="1"/>
  <c r="T370" i="1" s="1"/>
  <c r="P370" i="1"/>
  <c r="O370" i="1"/>
  <c r="S369" i="1"/>
  <c r="T369" i="1" s="1"/>
  <c r="R369" i="1"/>
  <c r="O369" i="1"/>
  <c r="P369" i="1" s="1"/>
  <c r="O368" i="1"/>
  <c r="P367" i="1"/>
  <c r="O367" i="1"/>
  <c r="R367" i="1" s="1"/>
  <c r="S367" i="1" s="1"/>
  <c r="T367" i="1" s="1"/>
  <c r="P366" i="1"/>
  <c r="O366" i="1"/>
  <c r="R366" i="1" s="1"/>
  <c r="S366" i="1" s="1"/>
  <c r="P365" i="1"/>
  <c r="O365" i="1"/>
  <c r="R365" i="1" s="1"/>
  <c r="S365" i="1" s="1"/>
  <c r="P364" i="1"/>
  <c r="O364" i="1"/>
  <c r="R364" i="1" s="1"/>
  <c r="S364" i="1" s="1"/>
  <c r="P363" i="1"/>
  <c r="O363" i="1"/>
  <c r="R363" i="1" s="1"/>
  <c r="S363" i="1" s="1"/>
  <c r="R362" i="1"/>
  <c r="S362" i="1" s="1"/>
  <c r="T362" i="1" s="1"/>
  <c r="P362" i="1"/>
  <c r="O362" i="1"/>
  <c r="S361" i="1"/>
  <c r="P361" i="1"/>
  <c r="O361" i="1"/>
  <c r="S360" i="1"/>
  <c r="O360" i="1"/>
  <c r="P360" i="1" s="1"/>
  <c r="P359" i="1"/>
  <c r="O359" i="1"/>
  <c r="R359" i="1" s="1"/>
  <c r="S359" i="1" s="1"/>
  <c r="T359" i="1" s="1"/>
  <c r="W358" i="1"/>
  <c r="S358" i="1"/>
  <c r="T358" i="1" s="1"/>
  <c r="R358" i="1"/>
  <c r="O358" i="1"/>
  <c r="P358" i="1" s="1"/>
  <c r="O357" i="1"/>
  <c r="P356" i="1"/>
  <c r="O356" i="1"/>
  <c r="R356" i="1" s="1"/>
  <c r="S356" i="1" s="1"/>
  <c r="T356" i="1" s="1"/>
  <c r="R355" i="1"/>
  <c r="S355" i="1" s="1"/>
  <c r="T355" i="1" s="1"/>
  <c r="P355" i="1"/>
  <c r="O355" i="1"/>
  <c r="R354" i="1"/>
  <c r="S354" i="1" s="1"/>
  <c r="P354" i="1"/>
  <c r="O354" i="1"/>
  <c r="R353" i="1"/>
  <c r="S353" i="1" s="1"/>
  <c r="P353" i="1"/>
  <c r="O353" i="1"/>
  <c r="R352" i="1"/>
  <c r="S352" i="1" s="1"/>
  <c r="P352" i="1"/>
  <c r="O352" i="1"/>
  <c r="R351" i="1"/>
  <c r="S351" i="1" s="1"/>
  <c r="P351" i="1"/>
  <c r="O351" i="1"/>
  <c r="R350" i="1"/>
  <c r="S350" i="1" s="1"/>
  <c r="T350" i="1" s="1"/>
  <c r="O350" i="1"/>
  <c r="P350" i="1" s="1"/>
  <c r="S349" i="1"/>
  <c r="P349" i="1"/>
  <c r="O349" i="1"/>
  <c r="S348" i="1"/>
  <c r="O348" i="1"/>
  <c r="P348" i="1" s="1"/>
  <c r="R347" i="1"/>
  <c r="S347" i="1" s="1"/>
  <c r="T347" i="1" s="1"/>
  <c r="P347" i="1"/>
  <c r="O347" i="1"/>
  <c r="W346" i="1"/>
  <c r="O346" i="1"/>
  <c r="P345" i="1"/>
  <c r="O345" i="1"/>
  <c r="R345" i="1" s="1"/>
  <c r="S345" i="1" s="1"/>
  <c r="T345" i="1" s="1"/>
  <c r="O344" i="1"/>
  <c r="R344" i="1" s="1"/>
  <c r="S344" i="1" s="1"/>
  <c r="P343" i="1"/>
  <c r="O343" i="1"/>
  <c r="R343" i="1" s="1"/>
  <c r="S343" i="1" s="1"/>
  <c r="O342" i="1"/>
  <c r="R342" i="1" s="1"/>
  <c r="S342" i="1" s="1"/>
  <c r="W341" i="1"/>
  <c r="S341" i="1"/>
  <c r="T341" i="1" s="1"/>
  <c r="R341" i="1"/>
  <c r="O341" i="1"/>
  <c r="P341" i="1" s="1"/>
  <c r="O340" i="1"/>
  <c r="O339" i="1"/>
  <c r="S338" i="1"/>
  <c r="S337" i="1"/>
  <c r="R336" i="1"/>
  <c r="S336" i="1" s="1"/>
  <c r="T336" i="1" s="1"/>
  <c r="O336" i="1"/>
  <c r="S335" i="1"/>
  <c r="W334" i="1"/>
  <c r="S334" i="1"/>
  <c r="R333" i="1"/>
  <c r="S333" i="1" s="1"/>
  <c r="T333" i="1" s="1"/>
  <c r="P333" i="1"/>
  <c r="O333" i="1"/>
  <c r="S332" i="1"/>
  <c r="T332" i="1" s="1"/>
  <c r="R332" i="1"/>
  <c r="O332" i="1"/>
  <c r="P332" i="1" s="1"/>
  <c r="R331" i="1"/>
  <c r="S331" i="1" s="1"/>
  <c r="O331" i="1"/>
  <c r="P331" i="1" s="1"/>
  <c r="R330" i="1"/>
  <c r="S330" i="1" s="1"/>
  <c r="O330" i="1"/>
  <c r="P330" i="1" s="1"/>
  <c r="O329" i="1"/>
  <c r="O328" i="1"/>
  <c r="O327" i="1"/>
  <c r="O326" i="1"/>
  <c r="O325" i="1"/>
  <c r="W324" i="1"/>
  <c r="R324" i="1"/>
  <c r="S324" i="1" s="1"/>
  <c r="T324" i="1" s="1"/>
  <c r="P324" i="1"/>
  <c r="O324" i="1"/>
  <c r="W323" i="1"/>
  <c r="O323" i="1"/>
  <c r="O322" i="1"/>
  <c r="O321" i="1"/>
  <c r="R321" i="1" s="1"/>
  <c r="S321" i="1" s="1"/>
  <c r="T321" i="1" s="1"/>
  <c r="W320" i="1"/>
  <c r="R320" i="1"/>
  <c r="S320" i="1" s="1"/>
  <c r="T320" i="1" s="1"/>
  <c r="O320" i="1"/>
  <c r="P320" i="1" s="1"/>
  <c r="W319" i="1"/>
  <c r="O319" i="1"/>
  <c r="R319" i="1" s="1"/>
  <c r="S319" i="1" s="1"/>
  <c r="T319" i="1" s="1"/>
  <c r="W318" i="1"/>
  <c r="R318" i="1"/>
  <c r="S318" i="1" s="1"/>
  <c r="T318" i="1" s="1"/>
  <c r="O318" i="1"/>
  <c r="P318" i="1" s="1"/>
  <c r="W317" i="1"/>
  <c r="O317" i="1"/>
  <c r="W316" i="1"/>
  <c r="R316" i="1"/>
  <c r="S316" i="1" s="1"/>
  <c r="T316" i="1" s="1"/>
  <c r="P316" i="1"/>
  <c r="O316" i="1"/>
  <c r="W315" i="1"/>
  <c r="O315" i="1"/>
  <c r="O314" i="1"/>
  <c r="O313" i="1"/>
  <c r="S312" i="1"/>
  <c r="P312" i="1"/>
  <c r="O312" i="1"/>
  <c r="R312" i="1" s="1"/>
  <c r="S311" i="1"/>
  <c r="T311" i="1" s="1"/>
  <c r="R311" i="1"/>
  <c r="O311" i="1"/>
  <c r="R310" i="1"/>
  <c r="S310" i="1" s="1"/>
  <c r="O310" i="1"/>
  <c r="O309" i="1"/>
  <c r="R309" i="1" s="1"/>
  <c r="S309" i="1" s="1"/>
  <c r="O308" i="1"/>
  <c r="R308" i="1" s="1"/>
  <c r="S308" i="1" s="1"/>
  <c r="S307" i="1"/>
  <c r="R307" i="1"/>
  <c r="O307" i="1"/>
  <c r="W306" i="1"/>
  <c r="O306" i="1"/>
  <c r="R306" i="1" s="1"/>
  <c r="S306" i="1" s="1"/>
  <c r="T306" i="1" s="1"/>
  <c r="W305" i="1"/>
  <c r="O305" i="1"/>
  <c r="R305" i="1" s="1"/>
  <c r="S305" i="1" s="1"/>
  <c r="T305" i="1" s="1"/>
  <c r="S304" i="1"/>
  <c r="S303" i="1"/>
  <c r="T303" i="1" s="1"/>
  <c r="S302" i="1"/>
  <c r="R302" i="1"/>
  <c r="O302" i="1"/>
  <c r="P302" i="1" s="1"/>
  <c r="O301" i="1"/>
  <c r="R301" i="1" s="1"/>
  <c r="S301" i="1" s="1"/>
  <c r="T301" i="1" s="1"/>
  <c r="P300" i="1"/>
  <c r="O300" i="1"/>
  <c r="R300" i="1" s="1"/>
  <c r="S300" i="1" s="1"/>
  <c r="T300" i="1" s="1"/>
  <c r="R299" i="1"/>
  <c r="S299" i="1" s="1"/>
  <c r="T299" i="1" s="1"/>
  <c r="P299" i="1"/>
  <c r="O299" i="1"/>
  <c r="S298" i="1"/>
  <c r="T298" i="1" s="1"/>
  <c r="R298" i="1"/>
  <c r="O298" i="1"/>
  <c r="P298" i="1" s="1"/>
  <c r="S297" i="1"/>
  <c r="P296" i="1"/>
  <c r="O296" i="1"/>
  <c r="R296" i="1" s="1"/>
  <c r="S296" i="1" s="1"/>
  <c r="T296" i="1" s="1"/>
  <c r="R295" i="1"/>
  <c r="S295" i="1" s="1"/>
  <c r="T295" i="1" s="1"/>
  <c r="P295" i="1"/>
  <c r="O295" i="1"/>
  <c r="S294" i="1"/>
  <c r="T294" i="1" s="1"/>
  <c r="R294" i="1"/>
  <c r="O294" i="1"/>
  <c r="P294" i="1" s="1"/>
  <c r="O293" i="1"/>
  <c r="R293" i="1" s="1"/>
  <c r="S293" i="1" s="1"/>
  <c r="T293" i="1" s="1"/>
  <c r="P292" i="1"/>
  <c r="O292" i="1"/>
  <c r="R292" i="1" s="1"/>
  <c r="S292" i="1" s="1"/>
  <c r="T292" i="1" s="1"/>
  <c r="P291" i="1"/>
  <c r="O291" i="1"/>
  <c r="R291" i="1" s="1"/>
  <c r="S291" i="1" s="1"/>
  <c r="P290" i="1"/>
  <c r="O290" i="1"/>
  <c r="R290" i="1" s="1"/>
  <c r="S290" i="1" s="1"/>
  <c r="R289" i="1"/>
  <c r="S289" i="1" s="1"/>
  <c r="T289" i="1" s="1"/>
  <c r="P289" i="1"/>
  <c r="O289" i="1"/>
  <c r="R288" i="1"/>
  <c r="S288" i="1" s="1"/>
  <c r="P288" i="1"/>
  <c r="O288" i="1"/>
  <c r="R287" i="1"/>
  <c r="S287" i="1" s="1"/>
  <c r="P287" i="1"/>
  <c r="O287" i="1"/>
  <c r="R286" i="1"/>
  <c r="S286" i="1" s="1"/>
  <c r="P286" i="1"/>
  <c r="O286" i="1"/>
  <c r="R285" i="1"/>
  <c r="S285" i="1" s="1"/>
  <c r="P285" i="1"/>
  <c r="O285" i="1"/>
  <c r="W284" i="1"/>
  <c r="O284" i="1"/>
  <c r="R284" i="1" s="1"/>
  <c r="S284" i="1" s="1"/>
  <c r="T284" i="1" s="1"/>
  <c r="P283" i="1"/>
  <c r="O283" i="1"/>
  <c r="R283" i="1" s="1"/>
  <c r="S283" i="1" s="1"/>
  <c r="T283" i="1" s="1"/>
  <c r="R282" i="1"/>
  <c r="S282" i="1" s="1"/>
  <c r="T282" i="1" s="1"/>
  <c r="P282" i="1"/>
  <c r="O282" i="1"/>
  <c r="S281" i="1"/>
  <c r="T281" i="1" s="1"/>
  <c r="R281" i="1"/>
  <c r="P281" i="1"/>
  <c r="O281" i="1"/>
  <c r="S280" i="1"/>
  <c r="R280" i="1"/>
  <c r="P280" i="1"/>
  <c r="O280" i="1"/>
  <c r="S279" i="1"/>
  <c r="R279" i="1"/>
  <c r="P279" i="1"/>
  <c r="O279" i="1"/>
  <c r="O278" i="1"/>
  <c r="R278" i="1" s="1"/>
  <c r="S278" i="1" s="1"/>
  <c r="T278" i="1" s="1"/>
  <c r="O277" i="1"/>
  <c r="R277" i="1" s="1"/>
  <c r="S277" i="1" s="1"/>
  <c r="O276" i="1"/>
  <c r="R276" i="1" s="1"/>
  <c r="S276" i="1" s="1"/>
  <c r="O275" i="1"/>
  <c r="O274" i="1"/>
  <c r="W273" i="1"/>
  <c r="P273" i="1"/>
  <c r="O273" i="1"/>
  <c r="R273" i="1" s="1"/>
  <c r="S273" i="1" s="1"/>
  <c r="R272" i="1"/>
  <c r="S272" i="1" s="1"/>
  <c r="T272" i="1" s="1"/>
  <c r="P272" i="1"/>
  <c r="O272" i="1"/>
  <c r="S271" i="1"/>
  <c r="T271" i="1" s="1"/>
  <c r="R271" i="1"/>
  <c r="P271" i="1"/>
  <c r="O271" i="1"/>
  <c r="O270" i="1"/>
  <c r="O269" i="1"/>
  <c r="O268" i="1"/>
  <c r="P267" i="1"/>
  <c r="O267" i="1"/>
  <c r="R267" i="1" s="1"/>
  <c r="S267" i="1" s="1"/>
  <c r="T267" i="1" s="1"/>
  <c r="R266" i="1"/>
  <c r="S266" i="1" s="1"/>
  <c r="T266" i="1" s="1"/>
  <c r="P266" i="1"/>
  <c r="O266" i="1"/>
  <c r="S265" i="1"/>
  <c r="T265" i="1" s="1"/>
  <c r="R265" i="1"/>
  <c r="P265" i="1"/>
  <c r="O265" i="1"/>
  <c r="S264" i="1"/>
  <c r="R264" i="1"/>
  <c r="P264" i="1"/>
  <c r="O264" i="1"/>
  <c r="S263" i="1"/>
  <c r="R263" i="1"/>
  <c r="P263" i="1"/>
  <c r="O263" i="1"/>
  <c r="S262" i="1"/>
  <c r="R262" i="1"/>
  <c r="P262" i="1"/>
  <c r="O262" i="1"/>
  <c r="S261" i="1"/>
  <c r="R261" i="1"/>
  <c r="P261" i="1"/>
  <c r="O261" i="1"/>
  <c r="W260" i="1"/>
  <c r="O260" i="1"/>
  <c r="O259" i="1"/>
  <c r="P258" i="1"/>
  <c r="O258" i="1"/>
  <c r="R258" i="1" s="1"/>
  <c r="S258" i="1" s="1"/>
  <c r="T258" i="1" s="1"/>
  <c r="P257" i="1"/>
  <c r="O257" i="1"/>
  <c r="R257" i="1" s="1"/>
  <c r="S257" i="1" s="1"/>
  <c r="P256" i="1"/>
  <c r="O256" i="1"/>
  <c r="R256" i="1" s="1"/>
  <c r="S256" i="1" s="1"/>
  <c r="R255" i="1"/>
  <c r="S255" i="1" s="1"/>
  <c r="T255" i="1" s="1"/>
  <c r="P255" i="1"/>
  <c r="O255" i="1"/>
  <c r="S254" i="1"/>
  <c r="T254" i="1" s="1"/>
  <c r="R254" i="1"/>
  <c r="P254" i="1"/>
  <c r="O254" i="1"/>
  <c r="O253" i="1"/>
  <c r="P252" i="1"/>
  <c r="O252" i="1"/>
  <c r="R252" i="1" s="1"/>
  <c r="S252" i="1" s="1"/>
  <c r="T252" i="1" s="1"/>
  <c r="R251" i="1"/>
  <c r="S251" i="1" s="1"/>
  <c r="T251" i="1" s="1"/>
  <c r="P251" i="1"/>
  <c r="O251" i="1"/>
  <c r="S250" i="1"/>
  <c r="T250" i="1" s="1"/>
  <c r="R250" i="1"/>
  <c r="P250" i="1"/>
  <c r="O250" i="1"/>
  <c r="S249" i="1"/>
  <c r="R249" i="1"/>
  <c r="P249" i="1"/>
  <c r="O249" i="1"/>
  <c r="W248" i="1"/>
  <c r="O248" i="1"/>
  <c r="P247" i="1"/>
  <c r="O247" i="1"/>
  <c r="R247" i="1" s="1"/>
  <c r="S247" i="1" s="1"/>
  <c r="T247" i="1" s="1"/>
  <c r="R246" i="1"/>
  <c r="S246" i="1" s="1"/>
  <c r="T246" i="1" s="1"/>
  <c r="P246" i="1"/>
  <c r="O246" i="1"/>
  <c r="R245" i="1"/>
  <c r="S245" i="1" s="1"/>
  <c r="P245" i="1"/>
  <c r="O245" i="1"/>
  <c r="R244" i="1"/>
  <c r="S244" i="1" s="1"/>
  <c r="P244" i="1"/>
  <c r="O244" i="1"/>
  <c r="S243" i="1"/>
  <c r="T243" i="1" s="1"/>
  <c r="R243" i="1"/>
  <c r="P243" i="1"/>
  <c r="O243" i="1"/>
  <c r="S242" i="1"/>
  <c r="R242" i="1"/>
  <c r="P242" i="1"/>
  <c r="O242" i="1"/>
  <c r="S241" i="1"/>
  <c r="R241" i="1"/>
  <c r="P241" i="1"/>
  <c r="O241" i="1"/>
  <c r="S240" i="1"/>
  <c r="R240" i="1"/>
  <c r="P240" i="1"/>
  <c r="O240" i="1"/>
  <c r="W239" i="1"/>
  <c r="P239" i="1"/>
  <c r="O239" i="1"/>
  <c r="R239" i="1" s="1"/>
  <c r="S239" i="1" s="1"/>
  <c r="T239" i="1" s="1"/>
  <c r="R238" i="1"/>
  <c r="S238" i="1" s="1"/>
  <c r="T238" i="1" s="1"/>
  <c r="P238" i="1"/>
  <c r="O238" i="1"/>
  <c r="R237" i="1"/>
  <c r="S237" i="1" s="1"/>
  <c r="P237" i="1"/>
  <c r="O237" i="1"/>
  <c r="R236" i="1"/>
  <c r="S236" i="1" s="1"/>
  <c r="P236" i="1"/>
  <c r="O236" i="1"/>
  <c r="S235" i="1"/>
  <c r="T235" i="1" s="1"/>
  <c r="R235" i="1"/>
  <c r="P235" i="1"/>
  <c r="O235" i="1"/>
  <c r="S234" i="1"/>
  <c r="R234" i="1"/>
  <c r="P234" i="1"/>
  <c r="O234" i="1"/>
  <c r="O233" i="1"/>
  <c r="P232" i="1"/>
  <c r="O232" i="1"/>
  <c r="R232" i="1" s="1"/>
  <c r="S232" i="1" s="1"/>
  <c r="T232" i="1" s="1"/>
  <c r="W231" i="1"/>
  <c r="S231" i="1"/>
  <c r="T231" i="1" s="1"/>
  <c r="R231" i="1"/>
  <c r="P231" i="1"/>
  <c r="O231" i="1"/>
  <c r="O230" i="1"/>
  <c r="P229" i="1"/>
  <c r="O229" i="1"/>
  <c r="R229" i="1" s="1"/>
  <c r="S229" i="1" s="1"/>
  <c r="T229" i="1" s="1"/>
  <c r="R228" i="1"/>
  <c r="S228" i="1" s="1"/>
  <c r="T228" i="1" s="1"/>
  <c r="P228" i="1"/>
  <c r="O228" i="1"/>
  <c r="S227" i="1"/>
  <c r="T227" i="1" s="1"/>
  <c r="R227" i="1"/>
  <c r="P227" i="1"/>
  <c r="O227" i="1"/>
  <c r="O226" i="1"/>
  <c r="P225" i="1"/>
  <c r="O225" i="1"/>
  <c r="R225" i="1" s="1"/>
  <c r="S225" i="1" s="1"/>
  <c r="T225" i="1" s="1"/>
  <c r="P224" i="1"/>
  <c r="O224" i="1"/>
  <c r="R224" i="1" s="1"/>
  <c r="S224" i="1" s="1"/>
  <c r="P223" i="1"/>
  <c r="O223" i="1"/>
  <c r="R223" i="1" s="1"/>
  <c r="S223" i="1" s="1"/>
  <c r="R222" i="1"/>
  <c r="S222" i="1" s="1"/>
  <c r="T222" i="1" s="1"/>
  <c r="P222" i="1"/>
  <c r="O222" i="1"/>
  <c r="R221" i="1"/>
  <c r="S221" i="1" s="1"/>
  <c r="P221" i="1"/>
  <c r="O221" i="1"/>
  <c r="S220" i="1"/>
  <c r="T220" i="1" s="1"/>
  <c r="R220" i="1"/>
  <c r="P220" i="1"/>
  <c r="O220" i="1"/>
  <c r="O219" i="1"/>
  <c r="W218" i="1"/>
  <c r="R218" i="1"/>
  <c r="S218" i="1" s="1"/>
  <c r="T218" i="1" s="1"/>
  <c r="P218" i="1"/>
  <c r="O218" i="1"/>
  <c r="R217" i="1"/>
  <c r="S217" i="1" s="1"/>
  <c r="P217" i="1"/>
  <c r="O217" i="1"/>
  <c r="R216" i="1"/>
  <c r="S216" i="1" s="1"/>
  <c r="P216" i="1"/>
  <c r="O216" i="1"/>
  <c r="R215" i="1"/>
  <c r="S215" i="1" s="1"/>
  <c r="T215" i="1" s="1"/>
  <c r="P215" i="1"/>
  <c r="O215" i="1"/>
  <c r="O214" i="1"/>
  <c r="O213" i="1"/>
  <c r="O212" i="1"/>
  <c r="R212" i="1" s="1"/>
  <c r="S212" i="1" s="1"/>
  <c r="T212" i="1" s="1"/>
  <c r="R211" i="1"/>
  <c r="S211" i="1" s="1"/>
  <c r="T211" i="1" s="1"/>
  <c r="P211" i="1"/>
  <c r="O211" i="1"/>
  <c r="S210" i="1"/>
  <c r="T210" i="1" s="1"/>
  <c r="R210" i="1"/>
  <c r="P210" i="1"/>
  <c r="O210" i="1"/>
  <c r="O209" i="1"/>
  <c r="W208" i="1"/>
  <c r="R208" i="1"/>
  <c r="S208" i="1" s="1"/>
  <c r="T208" i="1" s="1"/>
  <c r="P208" i="1"/>
  <c r="O208" i="1"/>
  <c r="R207" i="1"/>
  <c r="S207" i="1" s="1"/>
  <c r="T207" i="1" s="1"/>
  <c r="P207" i="1"/>
  <c r="O207" i="1"/>
  <c r="O206" i="1"/>
  <c r="O205" i="1"/>
  <c r="R205" i="1" s="1"/>
  <c r="S205" i="1" s="1"/>
  <c r="T205" i="1" s="1"/>
  <c r="R204" i="1"/>
  <c r="S204" i="1" s="1"/>
  <c r="T204" i="1" s="1"/>
  <c r="P204" i="1"/>
  <c r="O204" i="1"/>
  <c r="R203" i="1"/>
  <c r="S203" i="1" s="1"/>
  <c r="P203" i="1"/>
  <c r="O203" i="1"/>
  <c r="R202" i="1"/>
  <c r="S202" i="1" s="1"/>
  <c r="P202" i="1"/>
  <c r="O202" i="1"/>
  <c r="R201" i="1"/>
  <c r="S201" i="1" s="1"/>
  <c r="T201" i="1" s="1"/>
  <c r="P201" i="1"/>
  <c r="O201" i="1"/>
  <c r="O200" i="1"/>
  <c r="O199" i="1"/>
  <c r="R199" i="1" s="1"/>
  <c r="S199" i="1" s="1"/>
  <c r="T199" i="1" s="1"/>
  <c r="R198" i="1"/>
  <c r="S198" i="1" s="1"/>
  <c r="T198" i="1" s="1"/>
  <c r="P198" i="1"/>
  <c r="O198" i="1"/>
  <c r="R197" i="1"/>
  <c r="S197" i="1" s="1"/>
  <c r="T197" i="1" s="1"/>
  <c r="P197" i="1"/>
  <c r="O197" i="1"/>
  <c r="W196" i="1"/>
  <c r="T196" i="1"/>
  <c r="O196" i="1"/>
  <c r="R196" i="1" s="1"/>
  <c r="S196" i="1" s="1"/>
  <c r="R195" i="1"/>
  <c r="S195" i="1" s="1"/>
  <c r="T195" i="1" s="1"/>
  <c r="P195" i="1"/>
  <c r="O195" i="1"/>
  <c r="R194" i="1"/>
  <c r="S194" i="1" s="1"/>
  <c r="T194" i="1" s="1"/>
  <c r="P194" i="1"/>
  <c r="O194" i="1"/>
  <c r="O193" i="1"/>
  <c r="O192" i="1"/>
  <c r="R192" i="1" s="1"/>
  <c r="S192" i="1" s="1"/>
  <c r="T192" i="1" s="1"/>
  <c r="R191" i="1"/>
  <c r="S191" i="1" s="1"/>
  <c r="T191" i="1" s="1"/>
  <c r="P191" i="1"/>
  <c r="O191" i="1"/>
  <c r="R190" i="1"/>
  <c r="S190" i="1" s="1"/>
  <c r="T190" i="1" s="1"/>
  <c r="P190" i="1"/>
  <c r="O190" i="1"/>
  <c r="O189" i="1"/>
  <c r="O188" i="1"/>
  <c r="R188" i="1" s="1"/>
  <c r="S188" i="1" s="1"/>
  <c r="T188" i="1" s="1"/>
  <c r="W187" i="1"/>
  <c r="R187" i="1"/>
  <c r="S187" i="1" s="1"/>
  <c r="P187" i="1"/>
  <c r="O187" i="1"/>
  <c r="R186" i="1"/>
  <c r="S186" i="1" s="1"/>
  <c r="T186" i="1" s="1"/>
  <c r="P186" i="1"/>
  <c r="O186" i="1"/>
  <c r="O185" i="1"/>
  <c r="T184" i="1"/>
  <c r="O184" i="1"/>
  <c r="R184" i="1" s="1"/>
  <c r="S184" i="1" s="1"/>
  <c r="R183" i="1"/>
  <c r="S183" i="1" s="1"/>
  <c r="T183" i="1" s="1"/>
  <c r="P183" i="1"/>
  <c r="O183" i="1"/>
  <c r="R182" i="1"/>
  <c r="S182" i="1" s="1"/>
  <c r="T182" i="1" s="1"/>
  <c r="P182" i="1"/>
  <c r="O182" i="1"/>
  <c r="O181" i="1"/>
  <c r="O180" i="1"/>
  <c r="R180" i="1" s="1"/>
  <c r="S180" i="1" s="1"/>
  <c r="T180" i="1" s="1"/>
  <c r="R179" i="1"/>
  <c r="S179" i="1" s="1"/>
  <c r="T179" i="1" s="1"/>
  <c r="P179" i="1"/>
  <c r="O179" i="1"/>
  <c r="R178" i="1"/>
  <c r="S178" i="1" s="1"/>
  <c r="T178" i="1" s="1"/>
  <c r="P178" i="1"/>
  <c r="O178" i="1"/>
  <c r="O177" i="1"/>
  <c r="W176" i="1"/>
  <c r="O176" i="1"/>
  <c r="R176" i="1" s="1"/>
  <c r="S176" i="1" s="1"/>
  <c r="R175" i="1"/>
  <c r="S175" i="1" s="1"/>
  <c r="T175" i="1" s="1"/>
  <c r="P175" i="1"/>
  <c r="O175" i="1"/>
  <c r="S174" i="1"/>
  <c r="T174" i="1" s="1"/>
  <c r="R174" i="1"/>
  <c r="P174" i="1"/>
  <c r="O174" i="1"/>
  <c r="O173" i="1"/>
  <c r="P173" i="1" s="1"/>
  <c r="O172" i="1"/>
  <c r="R172" i="1" s="1"/>
  <c r="S172" i="1" s="1"/>
  <c r="T172" i="1" s="1"/>
  <c r="O171" i="1"/>
  <c r="R171" i="1" s="1"/>
  <c r="S171" i="1" s="1"/>
  <c r="T171" i="1" s="1"/>
  <c r="R170" i="1"/>
  <c r="S170" i="1" s="1"/>
  <c r="O170" i="1"/>
  <c r="P170" i="1" s="1"/>
  <c r="R169" i="1"/>
  <c r="S169" i="1" s="1"/>
  <c r="P169" i="1"/>
  <c r="O169" i="1"/>
  <c r="R168" i="1"/>
  <c r="S168" i="1" s="1"/>
  <c r="T168" i="1" s="1"/>
  <c r="P168" i="1"/>
  <c r="O168" i="1"/>
  <c r="R167" i="1"/>
  <c r="S167" i="1" s="1"/>
  <c r="T167" i="1" s="1"/>
  <c r="O167" i="1"/>
  <c r="P167" i="1" s="1"/>
  <c r="O166" i="1"/>
  <c r="P166" i="1" s="1"/>
  <c r="O165" i="1"/>
  <c r="R165" i="1" s="1"/>
  <c r="S165" i="1" s="1"/>
  <c r="T165" i="1" s="1"/>
  <c r="O164" i="1"/>
  <c r="R164" i="1" s="1"/>
  <c r="S164" i="1" s="1"/>
  <c r="W163" i="1"/>
  <c r="R163" i="1"/>
  <c r="S163" i="1" s="1"/>
  <c r="T163" i="1" s="1"/>
  <c r="P163" i="1"/>
  <c r="O163" i="1"/>
  <c r="O162" i="1"/>
  <c r="P162" i="1" s="1"/>
  <c r="O161" i="1"/>
  <c r="R161" i="1" s="1"/>
  <c r="S161" i="1" s="1"/>
  <c r="T161" i="1" s="1"/>
  <c r="O160" i="1"/>
  <c r="R160" i="1" s="1"/>
  <c r="S160" i="1" s="1"/>
  <c r="T160" i="1" s="1"/>
  <c r="O159" i="1"/>
  <c r="R159" i="1" s="1"/>
  <c r="S159" i="1" s="1"/>
  <c r="R158" i="1"/>
  <c r="S158" i="1" s="1"/>
  <c r="O158" i="1"/>
  <c r="P158" i="1" s="1"/>
  <c r="R157" i="1"/>
  <c r="S157" i="1" s="1"/>
  <c r="T157" i="1" s="1"/>
  <c r="P157" i="1"/>
  <c r="O157" i="1"/>
  <c r="R156" i="1"/>
  <c r="S156" i="1" s="1"/>
  <c r="P156" i="1"/>
  <c r="O156" i="1"/>
  <c r="R155" i="1"/>
  <c r="S155" i="1" s="1"/>
  <c r="P155" i="1"/>
  <c r="O155" i="1"/>
  <c r="R154" i="1"/>
  <c r="S154" i="1" s="1"/>
  <c r="P154" i="1"/>
  <c r="O154" i="1"/>
  <c r="R153" i="1"/>
  <c r="S153" i="1" s="1"/>
  <c r="P153" i="1"/>
  <c r="O153" i="1"/>
  <c r="W152" i="1"/>
  <c r="O152" i="1"/>
  <c r="R152" i="1" s="1"/>
  <c r="S152" i="1" s="1"/>
  <c r="T152" i="1" s="1"/>
  <c r="O151" i="1"/>
  <c r="R151" i="1" s="1"/>
  <c r="S151" i="1" s="1"/>
  <c r="T151" i="1" s="1"/>
  <c r="R150" i="1"/>
  <c r="S150" i="1" s="1"/>
  <c r="O150" i="1"/>
  <c r="P150" i="1" s="1"/>
  <c r="R149" i="1"/>
  <c r="S149" i="1" s="1"/>
  <c r="P149" i="1"/>
  <c r="O149" i="1"/>
  <c r="R148" i="1"/>
  <c r="S148" i="1" s="1"/>
  <c r="T148" i="1" s="1"/>
  <c r="P148" i="1"/>
  <c r="O148" i="1"/>
  <c r="R147" i="1"/>
  <c r="S147" i="1" s="1"/>
  <c r="P147" i="1"/>
  <c r="O147" i="1"/>
  <c r="R146" i="1"/>
  <c r="S146" i="1" s="1"/>
  <c r="P146" i="1"/>
  <c r="O146" i="1"/>
  <c r="R145" i="1"/>
  <c r="S145" i="1" s="1"/>
  <c r="P145" i="1"/>
  <c r="O145" i="1"/>
  <c r="R144" i="1"/>
  <c r="S144" i="1" s="1"/>
  <c r="P144" i="1"/>
  <c r="O144" i="1"/>
  <c r="W143" i="1"/>
  <c r="S143" i="1"/>
  <c r="T143" i="1" s="1"/>
  <c r="O143" i="1"/>
  <c r="R143" i="1" s="1"/>
  <c r="S142" i="1"/>
  <c r="P142" i="1"/>
  <c r="O142" i="1"/>
  <c r="R142" i="1" s="1"/>
  <c r="R141" i="1"/>
  <c r="S141" i="1" s="1"/>
  <c r="T141" i="1" s="1"/>
  <c r="P141" i="1"/>
  <c r="O141" i="1"/>
  <c r="O140" i="1"/>
  <c r="R140" i="1" s="1"/>
  <c r="S140" i="1" s="1"/>
  <c r="O139" i="1"/>
  <c r="R139" i="1" s="1"/>
  <c r="S139" i="1" s="1"/>
  <c r="S138" i="1"/>
  <c r="T138" i="1" s="1"/>
  <c r="R138" i="1"/>
  <c r="P138" i="1"/>
  <c r="O138" i="1"/>
  <c r="S137" i="1"/>
  <c r="R137" i="1"/>
  <c r="P137" i="1"/>
  <c r="O137" i="1"/>
  <c r="O136" i="1"/>
  <c r="P136" i="1" s="1"/>
  <c r="O135" i="1"/>
  <c r="R135" i="1" s="1"/>
  <c r="S135" i="1" s="1"/>
  <c r="T135" i="1" s="1"/>
  <c r="O134" i="1"/>
  <c r="R134" i="1" s="1"/>
  <c r="S134" i="1" s="1"/>
  <c r="T134" i="1" s="1"/>
  <c r="S133" i="1"/>
  <c r="T133" i="1" s="1"/>
  <c r="R133" i="1"/>
  <c r="P133" i="1"/>
  <c r="O133" i="1"/>
  <c r="O132" i="1"/>
  <c r="P132" i="1" s="1"/>
  <c r="W131" i="1"/>
  <c r="O131" i="1"/>
  <c r="R131" i="1" s="1"/>
  <c r="S131" i="1" s="1"/>
  <c r="O130" i="1"/>
  <c r="R130" i="1" s="1"/>
  <c r="S130" i="1" s="1"/>
  <c r="T130" i="1" s="1"/>
  <c r="S129" i="1"/>
  <c r="T129" i="1" s="1"/>
  <c r="R129" i="1"/>
  <c r="P129" i="1"/>
  <c r="O129" i="1"/>
  <c r="O128" i="1"/>
  <c r="P128" i="1" s="1"/>
  <c r="O127" i="1"/>
  <c r="P127" i="1" s="1"/>
  <c r="R126" i="1"/>
  <c r="S126" i="1" s="1"/>
  <c r="O126" i="1"/>
  <c r="P126" i="1" s="1"/>
  <c r="R125" i="1"/>
  <c r="S125" i="1" s="1"/>
  <c r="T125" i="1" s="1"/>
  <c r="O125" i="1"/>
  <c r="P125" i="1" s="1"/>
  <c r="R124" i="1"/>
  <c r="S124" i="1" s="1"/>
  <c r="O124" i="1"/>
  <c r="P124" i="1" s="1"/>
  <c r="R123" i="1"/>
  <c r="S123" i="1" s="1"/>
  <c r="O123" i="1"/>
  <c r="P123" i="1" s="1"/>
  <c r="R122" i="1"/>
  <c r="S122" i="1" s="1"/>
  <c r="O122" i="1"/>
  <c r="P122" i="1" s="1"/>
  <c r="R121" i="1"/>
  <c r="S121" i="1" s="1"/>
  <c r="O121" i="1"/>
  <c r="P121" i="1" s="1"/>
  <c r="W120" i="1"/>
  <c r="O120" i="1"/>
  <c r="R120" i="1" s="1"/>
  <c r="S120" i="1" s="1"/>
  <c r="T120" i="1" s="1"/>
  <c r="R119" i="1"/>
  <c r="S119" i="1" s="1"/>
  <c r="T119" i="1" s="1"/>
  <c r="P119" i="1"/>
  <c r="O119" i="1"/>
  <c r="R118" i="1"/>
  <c r="S118" i="1" s="1"/>
  <c r="T118" i="1" s="1"/>
  <c r="O118" i="1"/>
  <c r="P118" i="1" s="1"/>
  <c r="O117" i="1"/>
  <c r="R117" i="1" s="1"/>
  <c r="S117" i="1" s="1"/>
  <c r="T117" i="1" s="1"/>
  <c r="O116" i="1"/>
  <c r="R116" i="1" s="1"/>
  <c r="S116" i="1" s="1"/>
  <c r="T116" i="1" s="1"/>
  <c r="R115" i="1"/>
  <c r="S115" i="1" s="1"/>
  <c r="T115" i="1" s="1"/>
  <c r="P115" i="1"/>
  <c r="O115" i="1"/>
  <c r="R114" i="1"/>
  <c r="S114" i="1" s="1"/>
  <c r="T114" i="1" s="1"/>
  <c r="O114" i="1"/>
  <c r="P114" i="1" s="1"/>
  <c r="R113" i="1"/>
  <c r="S113" i="1" s="1"/>
  <c r="O113" i="1"/>
  <c r="P113" i="1" s="1"/>
  <c r="O112" i="1"/>
  <c r="R112" i="1" s="1"/>
  <c r="S112" i="1" s="1"/>
  <c r="T112" i="1" s="1"/>
  <c r="O111" i="1"/>
  <c r="R111" i="1" s="1"/>
  <c r="S111" i="1" s="1"/>
  <c r="T111" i="1" s="1"/>
  <c r="W110" i="1"/>
  <c r="R110" i="1"/>
  <c r="S110" i="1" s="1"/>
  <c r="T110" i="1" s="1"/>
  <c r="O110" i="1"/>
  <c r="P110" i="1" s="1"/>
  <c r="O109" i="1"/>
  <c r="R109" i="1" s="1"/>
  <c r="S109" i="1" s="1"/>
  <c r="T109" i="1" s="1"/>
  <c r="O108" i="1"/>
  <c r="R108" i="1" s="1"/>
  <c r="S108" i="1" s="1"/>
  <c r="T108" i="1" s="1"/>
  <c r="O107" i="1"/>
  <c r="R107" i="1" s="1"/>
  <c r="S107" i="1" s="1"/>
  <c r="R106" i="1"/>
  <c r="S106" i="1" s="1"/>
  <c r="T106" i="1" s="1"/>
  <c r="P106" i="1"/>
  <c r="O106" i="1"/>
  <c r="R105" i="1"/>
  <c r="S105" i="1" s="1"/>
  <c r="T105" i="1" s="1"/>
  <c r="O105" i="1"/>
  <c r="P105" i="1" s="1"/>
  <c r="R104" i="1"/>
  <c r="S104" i="1" s="1"/>
  <c r="O104" i="1"/>
  <c r="P104" i="1" s="1"/>
  <c r="R103" i="1"/>
  <c r="S103" i="1" s="1"/>
  <c r="O103" i="1"/>
  <c r="P103" i="1" s="1"/>
  <c r="O102" i="1"/>
  <c r="R102" i="1" s="1"/>
  <c r="S102" i="1" s="1"/>
  <c r="T102" i="1" s="1"/>
  <c r="O101" i="1"/>
  <c r="R101" i="1" s="1"/>
  <c r="S101" i="1" s="1"/>
  <c r="O100" i="1"/>
  <c r="R100" i="1" s="1"/>
  <c r="S100" i="1" s="1"/>
  <c r="O99" i="1"/>
  <c r="R99" i="1" s="1"/>
  <c r="S99" i="1" s="1"/>
  <c r="W98" i="1"/>
  <c r="R98" i="1"/>
  <c r="S98" i="1" s="1"/>
  <c r="T98" i="1" s="1"/>
  <c r="P98" i="1"/>
  <c r="O98" i="1"/>
  <c r="R97" i="1"/>
  <c r="S97" i="1" s="1"/>
  <c r="T97" i="1" s="1"/>
  <c r="O97" i="1"/>
  <c r="P97" i="1" s="1"/>
  <c r="O96" i="1"/>
  <c r="R96" i="1" s="1"/>
  <c r="S96" i="1" s="1"/>
  <c r="T96" i="1" s="1"/>
  <c r="O95" i="1"/>
  <c r="R95" i="1" s="1"/>
  <c r="S95" i="1" s="1"/>
  <c r="O94" i="1"/>
  <c r="R94" i="1" s="1"/>
  <c r="S94" i="1" s="1"/>
  <c r="T94" i="1" s="1"/>
  <c r="O93" i="1"/>
  <c r="R93" i="1" s="1"/>
  <c r="S93" i="1" s="1"/>
  <c r="R92" i="1"/>
  <c r="S92" i="1" s="1"/>
  <c r="T92" i="1" s="1"/>
  <c r="P92" i="1"/>
  <c r="O92" i="1"/>
  <c r="R91" i="1"/>
  <c r="S91" i="1" s="1"/>
  <c r="P91" i="1"/>
  <c r="O91" i="1"/>
  <c r="R90" i="1"/>
  <c r="S90" i="1" s="1"/>
  <c r="P90" i="1"/>
  <c r="O90" i="1"/>
  <c r="R89" i="1"/>
  <c r="S89" i="1" s="1"/>
  <c r="P89" i="1"/>
  <c r="O89" i="1"/>
  <c r="R88" i="1"/>
  <c r="S88" i="1" s="1"/>
  <c r="P88" i="1"/>
  <c r="O88" i="1"/>
  <c r="W87" i="1"/>
  <c r="R87" i="1"/>
  <c r="S87" i="1" s="1"/>
  <c r="O87" i="1"/>
  <c r="P87" i="1" s="1"/>
  <c r="O86" i="1"/>
  <c r="R86" i="1" s="1"/>
  <c r="S86" i="1" s="1"/>
  <c r="T86" i="1" s="1"/>
  <c r="O85" i="1"/>
  <c r="R85" i="1" s="1"/>
  <c r="S85" i="1" s="1"/>
  <c r="T85" i="1" s="1"/>
  <c r="S84" i="1"/>
  <c r="R83" i="1"/>
  <c r="S83" i="1" s="1"/>
  <c r="T83" i="1" s="1"/>
  <c r="O83" i="1"/>
  <c r="P83" i="1" s="1"/>
  <c r="O82" i="1"/>
  <c r="R82" i="1" s="1"/>
  <c r="S82" i="1" s="1"/>
  <c r="T82" i="1" s="1"/>
  <c r="O81" i="1"/>
  <c r="R81" i="1" s="1"/>
  <c r="S81" i="1" s="1"/>
  <c r="T81" i="1" s="1"/>
  <c r="O80" i="1"/>
  <c r="R80" i="1" s="1"/>
  <c r="S80" i="1" s="1"/>
  <c r="R79" i="1"/>
  <c r="S79" i="1" s="1"/>
  <c r="T79" i="1" s="1"/>
  <c r="P79" i="1"/>
  <c r="O79" i="1"/>
  <c r="R78" i="1"/>
  <c r="S78" i="1" s="1"/>
  <c r="P78" i="1"/>
  <c r="O78" i="1"/>
  <c r="R77" i="1"/>
  <c r="S77" i="1" s="1"/>
  <c r="T77" i="1" s="1"/>
  <c r="O77" i="1"/>
  <c r="P77" i="1" s="1"/>
  <c r="W76" i="1"/>
  <c r="O76" i="1"/>
  <c r="R76" i="1" s="1"/>
  <c r="S76" i="1" s="1"/>
  <c r="T76" i="1" s="1"/>
  <c r="R75" i="1"/>
  <c r="S75" i="1" s="1"/>
  <c r="T75" i="1" s="1"/>
  <c r="P75" i="1"/>
  <c r="O75" i="1"/>
  <c r="R74" i="1"/>
  <c r="S74" i="1" s="1"/>
  <c r="T74" i="1" s="1"/>
  <c r="O74" i="1"/>
  <c r="P74" i="1" s="1"/>
  <c r="R73" i="1"/>
  <c r="S73" i="1" s="1"/>
  <c r="O73" i="1"/>
  <c r="P73" i="1" s="1"/>
  <c r="R72" i="1"/>
  <c r="S72" i="1" s="1"/>
  <c r="O72" i="1"/>
  <c r="R71" i="1"/>
  <c r="S71" i="1" s="1"/>
  <c r="T71" i="1" s="1"/>
  <c r="O71" i="1"/>
  <c r="P71" i="1" s="1"/>
  <c r="O70" i="1"/>
  <c r="R70" i="1" s="1"/>
  <c r="S70" i="1" s="1"/>
  <c r="T70" i="1" s="1"/>
  <c r="O69" i="1"/>
  <c r="R69" i="1" s="1"/>
  <c r="S69" i="1" s="1"/>
  <c r="O68" i="1"/>
  <c r="R68" i="1" s="1"/>
  <c r="S68" i="1" s="1"/>
  <c r="T68" i="1" s="1"/>
  <c r="W67" i="1"/>
  <c r="R67" i="1"/>
  <c r="S67" i="1" s="1"/>
  <c r="T67" i="1" s="1"/>
  <c r="O67" i="1"/>
  <c r="P67" i="1" s="1"/>
  <c r="O66" i="1"/>
  <c r="R66" i="1" s="1"/>
  <c r="S66" i="1" s="1"/>
  <c r="T66" i="1" s="1"/>
  <c r="O65" i="1"/>
  <c r="R65" i="1" s="1"/>
  <c r="S65" i="1" s="1"/>
  <c r="T65" i="1" s="1"/>
  <c r="O64" i="1"/>
  <c r="R64" i="1" s="1"/>
  <c r="S64" i="1" s="1"/>
  <c r="S63" i="1"/>
  <c r="R62" i="1"/>
  <c r="S62" i="1" s="1"/>
  <c r="T62" i="1" s="1"/>
  <c r="O62" i="1"/>
  <c r="P62" i="1" s="1"/>
  <c r="O61" i="1"/>
  <c r="R61" i="1" s="1"/>
  <c r="S61" i="1" s="1"/>
  <c r="T61" i="1" s="1"/>
  <c r="O60" i="1"/>
  <c r="R60" i="1" s="1"/>
  <c r="S60" i="1" s="1"/>
  <c r="O59" i="1"/>
  <c r="R59" i="1" s="1"/>
  <c r="S59" i="1" s="1"/>
  <c r="T59" i="1" s="1"/>
  <c r="W58" i="1"/>
  <c r="R58" i="1"/>
  <c r="S58" i="1" s="1"/>
  <c r="T58" i="1" s="1"/>
  <c r="O58" i="1"/>
  <c r="P58" i="1" s="1"/>
  <c r="S57" i="1"/>
  <c r="O56" i="1"/>
  <c r="R56" i="1" s="1"/>
  <c r="S56" i="1" s="1"/>
  <c r="T56" i="1" s="1"/>
  <c r="R55" i="1"/>
  <c r="S55" i="1" s="1"/>
  <c r="T55" i="1" s="1"/>
  <c r="P55" i="1"/>
  <c r="O55" i="1"/>
  <c r="R54" i="1"/>
  <c r="S54" i="1" s="1"/>
  <c r="T54" i="1" s="1"/>
  <c r="O54" i="1"/>
  <c r="P54" i="1" s="1"/>
  <c r="O53" i="1"/>
  <c r="R53" i="1" s="1"/>
  <c r="S53" i="1" s="1"/>
  <c r="T53" i="1" s="1"/>
  <c r="O52" i="1"/>
  <c r="R52" i="1" s="1"/>
  <c r="S52" i="1" s="1"/>
  <c r="T52" i="1" s="1"/>
  <c r="R51" i="1"/>
  <c r="S51" i="1" s="1"/>
  <c r="T51" i="1" s="1"/>
  <c r="P51" i="1"/>
  <c r="O51" i="1"/>
  <c r="R50" i="1"/>
  <c r="S50" i="1" s="1"/>
  <c r="P50" i="1"/>
  <c r="O50" i="1"/>
  <c r="R49" i="1"/>
  <c r="S49" i="1" s="1"/>
  <c r="P49" i="1"/>
  <c r="O49" i="1"/>
  <c r="R48" i="1"/>
  <c r="S48" i="1" s="1"/>
  <c r="T48" i="1" s="1"/>
  <c r="O48" i="1"/>
  <c r="P48" i="1" s="1"/>
  <c r="S47" i="1"/>
  <c r="P47" i="1"/>
  <c r="O47" i="1"/>
  <c r="R46" i="1"/>
  <c r="S46" i="1" s="1"/>
  <c r="T46" i="1" s="1"/>
  <c r="O46" i="1"/>
  <c r="P46" i="1" s="1"/>
  <c r="W45" i="1"/>
  <c r="O45" i="1"/>
  <c r="R45" i="1" s="1"/>
  <c r="S45" i="1" s="1"/>
  <c r="T45" i="1" s="1"/>
  <c r="R44" i="1"/>
  <c r="S44" i="1" s="1"/>
  <c r="T44" i="1" s="1"/>
  <c r="P44" i="1"/>
  <c r="O44" i="1"/>
  <c r="R43" i="1"/>
  <c r="S43" i="1" s="1"/>
  <c r="T43" i="1" s="1"/>
  <c r="O43" i="1"/>
  <c r="P43" i="1" s="1"/>
  <c r="O42" i="1"/>
  <c r="R42" i="1" s="1"/>
  <c r="S42" i="1" s="1"/>
  <c r="T42" i="1" s="1"/>
  <c r="O41" i="1"/>
  <c r="R41" i="1" s="1"/>
  <c r="S41" i="1" s="1"/>
  <c r="T41" i="1" s="1"/>
  <c r="R40" i="1"/>
  <c r="S40" i="1" s="1"/>
  <c r="T40" i="1" s="1"/>
  <c r="P40" i="1"/>
  <c r="O40" i="1"/>
  <c r="R39" i="1"/>
  <c r="S39" i="1" s="1"/>
  <c r="T39" i="1" s="1"/>
  <c r="O39" i="1"/>
  <c r="P39" i="1" s="1"/>
  <c r="O38" i="1"/>
  <c r="R38" i="1" s="1"/>
  <c r="S38" i="1" s="1"/>
  <c r="T38" i="1" s="1"/>
  <c r="O37" i="1"/>
  <c r="R37" i="1" s="1"/>
  <c r="S37" i="1" s="1"/>
  <c r="T37" i="1" s="1"/>
  <c r="R36" i="1"/>
  <c r="S36" i="1" s="1"/>
  <c r="T36" i="1" s="1"/>
  <c r="P36" i="1"/>
  <c r="O36" i="1"/>
  <c r="R35" i="1"/>
  <c r="S35" i="1" s="1"/>
  <c r="T35" i="1" s="1"/>
  <c r="O35" i="1"/>
  <c r="P35" i="1" s="1"/>
  <c r="R34" i="1"/>
  <c r="S34" i="1" s="1"/>
  <c r="O34" i="1"/>
  <c r="P34" i="1" s="1"/>
  <c r="R33" i="1"/>
  <c r="S33" i="1" s="1"/>
  <c r="O33" i="1"/>
  <c r="P33" i="1" s="1"/>
  <c r="O32" i="1"/>
  <c r="R32" i="1" s="1"/>
  <c r="S32" i="1" s="1"/>
  <c r="T32" i="1" s="1"/>
  <c r="O31" i="1"/>
  <c r="R31" i="1" s="1"/>
  <c r="S31" i="1" s="1"/>
  <c r="O30" i="1"/>
  <c r="R30" i="1" s="1"/>
  <c r="S30" i="1" s="1"/>
  <c r="T30" i="1" s="1"/>
  <c r="R29" i="1"/>
  <c r="S29" i="1" s="1"/>
  <c r="T29" i="1" s="1"/>
  <c r="P29" i="1"/>
  <c r="O29" i="1"/>
  <c r="R28" i="1"/>
  <c r="S28" i="1" s="1"/>
  <c r="P28" i="1"/>
  <c r="O28" i="1"/>
  <c r="O27" i="1"/>
  <c r="R27" i="1" s="1"/>
  <c r="S27" i="1" s="1"/>
  <c r="T27" i="1" s="1"/>
  <c r="O26" i="1"/>
  <c r="R26" i="1" s="1"/>
  <c r="S26" i="1" s="1"/>
  <c r="T26" i="1" s="1"/>
  <c r="O25" i="1"/>
  <c r="R25" i="1" s="1"/>
  <c r="S25" i="1" s="1"/>
  <c r="R24" i="1"/>
  <c r="S24" i="1" s="1"/>
  <c r="T24" i="1" s="1"/>
  <c r="P24" i="1"/>
  <c r="O24" i="1"/>
  <c r="R23" i="1"/>
  <c r="S23" i="1" s="1"/>
  <c r="T23" i="1" s="1"/>
  <c r="O23" i="1"/>
  <c r="P23" i="1" s="1"/>
  <c r="R22" i="1"/>
  <c r="S22" i="1" s="1"/>
  <c r="O22" i="1"/>
  <c r="P22" i="1" s="1"/>
  <c r="O21" i="1"/>
  <c r="R21" i="1" s="1"/>
  <c r="S21" i="1" s="1"/>
  <c r="T21" i="1" s="1"/>
  <c r="O20" i="1"/>
  <c r="R20" i="1" s="1"/>
  <c r="S20" i="1" s="1"/>
  <c r="T20" i="1" s="1"/>
  <c r="R19" i="1"/>
  <c r="S19" i="1" s="1"/>
  <c r="T19" i="1" s="1"/>
  <c r="P19" i="1"/>
  <c r="O19" i="1"/>
  <c r="R18" i="1"/>
  <c r="S18" i="1" s="1"/>
  <c r="T18" i="1" s="1"/>
  <c r="O18" i="1"/>
  <c r="P18" i="1" s="1"/>
  <c r="R17" i="1"/>
  <c r="S17" i="1" s="1"/>
  <c r="O17" i="1"/>
  <c r="P17" i="1" s="1"/>
  <c r="O16" i="1"/>
  <c r="R16" i="1" s="1"/>
  <c r="S16" i="1" s="1"/>
  <c r="T16" i="1" s="1"/>
  <c r="O15" i="1"/>
  <c r="R15" i="1" s="1"/>
  <c r="S15" i="1" s="1"/>
  <c r="T15" i="1" s="1"/>
  <c r="O14" i="1"/>
  <c r="R14" i="1" s="1"/>
  <c r="S14" i="1" s="1"/>
  <c r="O13" i="1"/>
  <c r="R13" i="1" s="1"/>
  <c r="S13" i="1" s="1"/>
  <c r="O12" i="1"/>
  <c r="R12" i="1" s="1"/>
  <c r="S12" i="1" s="1"/>
  <c r="R11" i="1"/>
  <c r="S11" i="1" s="1"/>
  <c r="T11" i="1" s="1"/>
  <c r="P11" i="1"/>
  <c r="O11" i="1"/>
  <c r="R10" i="1"/>
  <c r="S10" i="1" s="1"/>
  <c r="T10" i="1" s="1"/>
  <c r="O10" i="1"/>
  <c r="P10" i="1" s="1"/>
  <c r="R9" i="1"/>
  <c r="S9" i="1" s="1"/>
  <c r="O9" i="1"/>
  <c r="P9" i="1" s="1"/>
  <c r="R200" i="1" l="1"/>
  <c r="S200" i="1" s="1"/>
  <c r="T200" i="1" s="1"/>
  <c r="P200" i="1"/>
  <c r="R226" i="1"/>
  <c r="S226" i="1" s="1"/>
  <c r="T226" i="1" s="1"/>
  <c r="P226" i="1"/>
  <c r="R233" i="1"/>
  <c r="S233" i="1" s="1"/>
  <c r="T233" i="1" s="1"/>
  <c r="P233" i="1"/>
  <c r="R260" i="1"/>
  <c r="S260" i="1" s="1"/>
  <c r="P260" i="1"/>
  <c r="P12" i="1"/>
  <c r="P20" i="1"/>
  <c r="P30" i="1"/>
  <c r="P41" i="1"/>
  <c r="P56" i="1"/>
  <c r="P76" i="1"/>
  <c r="P80" i="1"/>
  <c r="P81" i="1"/>
  <c r="P85" i="1"/>
  <c r="P111" i="1"/>
  <c r="P116" i="1"/>
  <c r="R248" i="1"/>
  <c r="S248" i="1" s="1"/>
  <c r="P248" i="1"/>
  <c r="R181" i="1"/>
  <c r="S181" i="1" s="1"/>
  <c r="T181" i="1" s="1"/>
  <c r="P181" i="1"/>
  <c r="R193" i="1"/>
  <c r="S193" i="1" s="1"/>
  <c r="T193" i="1" s="1"/>
  <c r="P193" i="1"/>
  <c r="R253" i="1"/>
  <c r="S253" i="1" s="1"/>
  <c r="T253" i="1" s="1"/>
  <c r="P253" i="1"/>
  <c r="R269" i="1"/>
  <c r="S269" i="1" s="1"/>
  <c r="P269" i="1"/>
  <c r="P13" i="1"/>
  <c r="P14" i="1"/>
  <c r="P15" i="1"/>
  <c r="P25" i="1"/>
  <c r="P26" i="1"/>
  <c r="P37" i="1"/>
  <c r="P45" i="1"/>
  <c r="P52" i="1"/>
  <c r="P59" i="1"/>
  <c r="P64" i="1"/>
  <c r="P65" i="1"/>
  <c r="P68" i="1"/>
  <c r="P93" i="1"/>
  <c r="P94" i="1"/>
  <c r="P107" i="1"/>
  <c r="P108" i="1"/>
  <c r="P120" i="1"/>
  <c r="P140" i="1"/>
  <c r="P160" i="1"/>
  <c r="P161" i="1"/>
  <c r="R162" i="1"/>
  <c r="S162" i="1" s="1"/>
  <c r="T162" i="1" s="1"/>
  <c r="P165" i="1"/>
  <c r="R166" i="1"/>
  <c r="S166" i="1" s="1"/>
  <c r="P176" i="1"/>
  <c r="R185" i="1"/>
  <c r="S185" i="1" s="1"/>
  <c r="T185" i="1" s="1"/>
  <c r="P185" i="1"/>
  <c r="P188" i="1"/>
  <c r="P205" i="1"/>
  <c r="R214" i="1"/>
  <c r="S214" i="1" s="1"/>
  <c r="T214" i="1" s="1"/>
  <c r="P214" i="1"/>
  <c r="P16" i="1"/>
  <c r="P21" i="1"/>
  <c r="P27" i="1"/>
  <c r="P31" i="1"/>
  <c r="P32" i="1"/>
  <c r="P38" i="1"/>
  <c r="P42" i="1"/>
  <c r="P53" i="1"/>
  <c r="P60" i="1"/>
  <c r="P61" i="1"/>
  <c r="P66" i="1"/>
  <c r="P69" i="1"/>
  <c r="P70" i="1"/>
  <c r="P82" i="1"/>
  <c r="P86" i="1"/>
  <c r="P95" i="1"/>
  <c r="P96" i="1"/>
  <c r="P99" i="1"/>
  <c r="P100" i="1"/>
  <c r="P101" i="1"/>
  <c r="P102" i="1"/>
  <c r="P109" i="1"/>
  <c r="P112" i="1"/>
  <c r="P117" i="1"/>
  <c r="R128" i="1"/>
  <c r="S128" i="1" s="1"/>
  <c r="T128" i="1" s="1"/>
  <c r="P130" i="1"/>
  <c r="P131" i="1"/>
  <c r="R132" i="1"/>
  <c r="S132" i="1" s="1"/>
  <c r="T132" i="1" s="1"/>
  <c r="P134" i="1"/>
  <c r="P135" i="1"/>
  <c r="R136" i="1"/>
  <c r="S136" i="1" s="1"/>
  <c r="T136" i="1" s="1"/>
  <c r="P139" i="1"/>
  <c r="P151" i="1"/>
  <c r="P152" i="1"/>
  <c r="P159" i="1"/>
  <c r="P164" i="1"/>
  <c r="P171" i="1"/>
  <c r="P172" i="1"/>
  <c r="R173" i="1"/>
  <c r="S173" i="1" s="1"/>
  <c r="T173" i="1" s="1"/>
  <c r="P180" i="1"/>
  <c r="P192" i="1"/>
  <c r="P199" i="1"/>
  <c r="R209" i="1"/>
  <c r="S209" i="1" s="1"/>
  <c r="T209" i="1" s="1"/>
  <c r="P209" i="1"/>
  <c r="R219" i="1"/>
  <c r="S219" i="1" s="1"/>
  <c r="T219" i="1" s="1"/>
  <c r="P219" i="1"/>
  <c r="R275" i="1"/>
  <c r="S275" i="1" s="1"/>
  <c r="P275" i="1"/>
  <c r="P212" i="1"/>
  <c r="R270" i="1"/>
  <c r="S270" i="1" s="1"/>
  <c r="T270" i="1" s="1"/>
  <c r="P270" i="1"/>
  <c r="R274" i="1"/>
  <c r="S274" i="1" s="1"/>
  <c r="P274" i="1"/>
  <c r="R127" i="1"/>
  <c r="S127" i="1" s="1"/>
  <c r="P143" i="1"/>
  <c r="R177" i="1"/>
  <c r="S177" i="1" s="1"/>
  <c r="T177" i="1" s="1"/>
  <c r="P177" i="1"/>
  <c r="P184" i="1"/>
  <c r="R189" i="1"/>
  <c r="S189" i="1" s="1"/>
  <c r="T189" i="1" s="1"/>
  <c r="P189" i="1"/>
  <c r="P196" i="1"/>
  <c r="R206" i="1"/>
  <c r="S206" i="1" s="1"/>
  <c r="T206" i="1" s="1"/>
  <c r="P206" i="1"/>
  <c r="R213" i="1"/>
  <c r="S213" i="1" s="1"/>
  <c r="P213" i="1"/>
  <c r="R230" i="1"/>
  <c r="S230" i="1" s="1"/>
  <c r="T230" i="1" s="1"/>
  <c r="P230" i="1"/>
  <c r="R259" i="1"/>
  <c r="S259" i="1" s="1"/>
  <c r="P259" i="1"/>
  <c r="R268" i="1"/>
  <c r="S268" i="1" s="1"/>
  <c r="P268" i="1"/>
  <c r="R339" i="1"/>
  <c r="S339" i="1" s="1"/>
  <c r="P339" i="1"/>
  <c r="P373" i="1"/>
  <c r="R373" i="1"/>
  <c r="S373" i="1" s="1"/>
  <c r="T373" i="1" s="1"/>
  <c r="R382" i="1"/>
  <c r="S382" i="1" s="1"/>
  <c r="T382" i="1" s="1"/>
  <c r="P382" i="1"/>
  <c r="P387" i="1"/>
  <c r="R387" i="1"/>
  <c r="S387" i="1" s="1"/>
  <c r="T387" i="1" s="1"/>
  <c r="P403" i="1"/>
  <c r="R403" i="1"/>
  <c r="S403" i="1" s="1"/>
  <c r="T403" i="1" s="1"/>
  <c r="P276" i="1"/>
  <c r="P277" i="1"/>
  <c r="P278" i="1"/>
  <c r="P284" i="1"/>
  <c r="P293" i="1"/>
  <c r="P301" i="1"/>
  <c r="R313" i="1"/>
  <c r="S313" i="1" s="1"/>
  <c r="P313" i="1"/>
  <c r="R315" i="1"/>
  <c r="S315" i="1" s="1"/>
  <c r="T315" i="1" s="1"/>
  <c r="P315" i="1"/>
  <c r="R317" i="1"/>
  <c r="S317" i="1" s="1"/>
  <c r="P317" i="1"/>
  <c r="P319" i="1"/>
  <c r="P321" i="1"/>
  <c r="R323" i="1"/>
  <c r="S323" i="1" s="1"/>
  <c r="T323" i="1" s="1"/>
  <c r="P323" i="1"/>
  <c r="R325" i="1"/>
  <c r="S325" i="1" s="1"/>
  <c r="P325" i="1"/>
  <c r="R327" i="1"/>
  <c r="S327" i="1" s="1"/>
  <c r="P327" i="1"/>
  <c r="R329" i="1"/>
  <c r="S329" i="1" s="1"/>
  <c r="T329" i="1" s="1"/>
  <c r="P329" i="1"/>
  <c r="R368" i="1"/>
  <c r="S368" i="1" s="1"/>
  <c r="T368" i="1" s="1"/>
  <c r="P368" i="1"/>
  <c r="R378" i="1"/>
  <c r="S378" i="1" s="1"/>
  <c r="T378" i="1" s="1"/>
  <c r="P378" i="1"/>
  <c r="P383" i="1"/>
  <c r="R383" i="1"/>
  <c r="S383" i="1" s="1"/>
  <c r="T383" i="1" s="1"/>
  <c r="P391" i="1"/>
  <c r="R391" i="1"/>
  <c r="S391" i="1" s="1"/>
  <c r="T391" i="1" s="1"/>
  <c r="P407" i="1"/>
  <c r="R407" i="1"/>
  <c r="S407" i="1" s="1"/>
  <c r="T407" i="1" s="1"/>
  <c r="R455" i="1"/>
  <c r="S455" i="1" s="1"/>
  <c r="T455" i="1" s="1"/>
  <c r="P455" i="1"/>
  <c r="R340" i="1"/>
  <c r="S340" i="1" s="1"/>
  <c r="T340" i="1" s="1"/>
  <c r="P340" i="1"/>
  <c r="P342" i="1"/>
  <c r="P344" i="1"/>
  <c r="R346" i="1"/>
  <c r="S346" i="1" s="1"/>
  <c r="T346" i="1" s="1"/>
  <c r="P346" i="1"/>
  <c r="P379" i="1"/>
  <c r="R379" i="1"/>
  <c r="S379" i="1" s="1"/>
  <c r="T379" i="1" s="1"/>
  <c r="R385" i="1"/>
  <c r="S385" i="1" s="1"/>
  <c r="T385" i="1" s="1"/>
  <c r="P385" i="1"/>
  <c r="P395" i="1"/>
  <c r="R395" i="1"/>
  <c r="S395" i="1" s="1"/>
  <c r="T395" i="1" s="1"/>
  <c r="R314" i="1"/>
  <c r="S314" i="1" s="1"/>
  <c r="P314" i="1"/>
  <c r="R322" i="1"/>
  <c r="S322" i="1" s="1"/>
  <c r="P322" i="1"/>
  <c r="R326" i="1"/>
  <c r="S326" i="1" s="1"/>
  <c r="P326" i="1"/>
  <c r="R328" i="1"/>
  <c r="S328" i="1" s="1"/>
  <c r="P328" i="1"/>
  <c r="R357" i="1"/>
  <c r="S357" i="1" s="1"/>
  <c r="T357" i="1" s="1"/>
  <c r="P357" i="1"/>
  <c r="R372" i="1"/>
  <c r="S372" i="1" s="1"/>
  <c r="T372" i="1" s="1"/>
  <c r="P372" i="1"/>
  <c r="R381" i="1"/>
  <c r="S381" i="1" s="1"/>
  <c r="T381" i="1" s="1"/>
  <c r="P381" i="1"/>
  <c r="R386" i="1"/>
  <c r="S386" i="1" s="1"/>
  <c r="T386" i="1" s="1"/>
  <c r="P386" i="1"/>
  <c r="P399" i="1"/>
  <c r="R399" i="1"/>
  <c r="S399" i="1" s="1"/>
  <c r="T399" i="1" s="1"/>
  <c r="R436" i="1"/>
  <c r="S436" i="1" s="1"/>
  <c r="P436" i="1"/>
  <c r="R432" i="1"/>
  <c r="S432" i="1" s="1"/>
  <c r="T432" i="1" s="1"/>
  <c r="P432" i="1"/>
  <c r="R437" i="1"/>
  <c r="S437" i="1" s="1"/>
  <c r="P437" i="1"/>
  <c r="R451" i="1"/>
  <c r="S451" i="1" s="1"/>
  <c r="T451" i="1" s="1"/>
  <c r="P451" i="1"/>
  <c r="P409" i="1"/>
  <c r="P413" i="1"/>
  <c r="P417" i="1"/>
  <c r="P425" i="1"/>
  <c r="R427" i="1"/>
  <c r="S427" i="1" s="1"/>
  <c r="T427" i="1" s="1"/>
  <c r="P427" i="1"/>
  <c r="R438" i="1"/>
  <c r="S438" i="1" s="1"/>
  <c r="P438" i="1"/>
  <c r="R442" i="1"/>
  <c r="S442" i="1" s="1"/>
  <c r="P442" i="1"/>
  <c r="R447" i="1"/>
  <c r="S447" i="1" s="1"/>
  <c r="T447" i="1" s="1"/>
  <c r="P447" i="1"/>
  <c r="R443" i="1"/>
  <c r="S443" i="1" s="1"/>
  <c r="T443" i="1" s="1"/>
  <c r="P443" i="1"/>
</calcChain>
</file>

<file path=xl/sharedStrings.xml><?xml version="1.0" encoding="utf-8"?>
<sst xmlns="http://schemas.openxmlformats.org/spreadsheetml/2006/main" count="7342" uniqueCount="708">
  <si>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</si>
  <si>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</si>
  <si>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</si>
  <si>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</si>
  <si>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</si>
  <si>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</si>
  <si>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</si>
  <si>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</si>
  <si>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</si>
  <si>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</si>
  <si>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</si>
  <si>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</si>
  <si>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</si>
  <si>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</si>
  <si>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</si>
  <si>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</si>
  <si>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</si>
  <si>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</si>
  <si>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</si>
  <si>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</si>
  <si>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</si>
  <si>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</si>
  <si>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</si>
  <si>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</si>
  <si>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</si>
  <si>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</si>
  <si>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</si>
  <si>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</si>
  <si>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</si>
  <si>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</si>
  <si>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</si>
  <si>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</si>
  <si>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</si>
  <si>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</si>
  <si>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</si>
  <si>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</si>
  <si>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</si>
  <si>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</si>
  <si>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</si>
  <si>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</si>
  <si>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</si>
  <si>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</si>
  <si>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</si>
  <si>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</si>
  <si>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</si>
  <si>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</si>
  <si>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</si>
  <si>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</si>
  <si>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</si>
  <si>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</si>
  <si>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</si>
  <si>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</si>
  <si>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</si>
  <si>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</si>
  <si>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</si>
  <si>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</si>
  <si>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</si>
  <si>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</si>
  <si>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</si>
  <si>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</si>
  <si>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</si>
  <si>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</si>
  <si>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</si>
  <si>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</si>
  <si>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</si>
  <si>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</si>
  <si>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</si>
  <si>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</si>
  <si>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</si>
  <si>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</si>
  <si>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</si>
  <si>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</si>
  <si>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</si>
  <si>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</si>
  <si>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</si>
  <si>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</si>
  <si>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</si>
  <si>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</si>
  <si>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</si>
  <si>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</si>
  <si>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</si>
  <si>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</si>
  <si>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</si>
  <si>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</si>
  <si>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</si>
  <si>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</si>
  <si>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</si>
  <si>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</si>
  <si>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</si>
  <si>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</si>
  <si>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</si>
  <si>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</si>
  <si>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</si>
  <si>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</si>
  <si>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</si>
  <si>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</si>
  <si>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</si>
  <si>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</si>
  <si>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</si>
  <si>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</si>
  <si>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</si>
  <si>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</si>
  <si>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</si>
  <si>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</si>
  <si>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</si>
  <si>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</si>
  <si>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</si>
  <si>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</si>
  <si>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</si>
  <si>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</si>
  <si>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</si>
  <si>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</si>
  <si>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</si>
  <si>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</si>
  <si>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</si>
  <si>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</si>
  <si>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</si>
  <si>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</si>
  <si>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</si>
  <si>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</si>
  <si>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</si>
  <si>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</si>
  <si>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</si>
  <si>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</si>
  <si>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</si>
  <si>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</si>
  <si>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</si>
  <si>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</si>
  <si>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</si>
  <si>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</si>
  <si>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</si>
  <si>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</si>
  <si>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</si>
  <si>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</si>
  <si>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</si>
  <si>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</si>
  <si>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</si>
  <si>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</si>
  <si>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</si>
  <si>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</si>
  <si>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</si>
  <si>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</si>
  <si>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</si>
  <si>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</si>
  <si>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</si>
  <si>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</si>
  <si>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</si>
  <si>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</si>
  <si>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</si>
  <si>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</si>
  <si>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</si>
  <si>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</si>
  <si>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</si>
  <si>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</si>
  <si>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</si>
  <si>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</si>
  <si>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</si>
  <si>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</si>
  <si>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</si>
  <si>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</si>
  <si>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</si>
  <si>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</si>
  <si>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</si>
  <si>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</si>
  <si>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</si>
  <si>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</si>
  <si>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</si>
  <si>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</si>
  <si>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</si>
  <si>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</si>
  <si>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</si>
  <si>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</si>
  <si>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</si>
  <si>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</si>
  <si>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</si>
  <si>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</si>
  <si>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</si>
  <si>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</si>
  <si>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</si>
  <si>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</si>
  <si>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</si>
  <si>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</si>
  <si>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</si>
  <si>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</si>
  <si>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</si>
  <si>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</si>
  <si>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</si>
  <si>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</si>
  <si>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</si>
  <si>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</si>
  <si>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</si>
  <si>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</si>
  <si>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</si>
  <si>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</si>
  <si>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</si>
  <si>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</si>
  <si>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</si>
  <si>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</si>
  <si>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</si>
  <si>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</si>
  <si>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</si>
  <si>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</si>
  <si>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</si>
  <si>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</si>
  <si>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Nombre profesional SST del Nivel Central / Referente SST Alcaldía Local: Isis Espitia</t>
  </si>
  <si>
    <t>Dependencia / Alcaldía Local: Sumapaz</t>
  </si>
  <si>
    <t>Fecha de actualización. Diciembre del 2024</t>
  </si>
  <si>
    <t>Alcaldía</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</si>
  <si>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</si>
  <si>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</si>
  <si>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</si>
  <si>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</si>
  <si>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</si>
  <si>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</si>
  <si>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</si>
  <si>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</si>
  <si>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</si>
  <si>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</si>
  <si>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</si>
  <si>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</si>
  <si>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</si>
  <si>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</si>
  <si>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</si>
  <si>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</si>
  <si>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</si>
  <si>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</si>
  <si>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</si>
  <si>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</si>
  <si>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</si>
  <si>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</si>
  <si>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</si>
  <si>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</si>
  <si>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</si>
  <si>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</si>
  <si>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</si>
  <si>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</si>
  <si>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</si>
  <si>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</si>
  <si>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</si>
  <si>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</si>
  <si>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</si>
  <si>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</si>
  <si>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</si>
  <si>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</si>
  <si>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</si>
  <si>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</si>
  <si>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</si>
  <si>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</si>
  <si>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</si>
  <si>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</si>
  <si>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</si>
  <si>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</si>
  <si>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</si>
  <si>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</si>
  <si>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</si>
  <si>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</si>
  <si>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</si>
  <si>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</si>
  <si>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</si>
  <si>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</si>
  <si>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</si>
  <si>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</si>
  <si>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</si>
  <si>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</si>
  <si>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</si>
  <si>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</si>
  <si>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</si>
  <si>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</si>
  <si>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</si>
  <si>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</si>
  <si>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</si>
  <si>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</si>
  <si>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</si>
  <si>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</si>
  <si>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</si>
  <si>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</si>
  <si>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</si>
  <si>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</si>
  <si>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</si>
  <si>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</si>
  <si>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</si>
  <si>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</si>
  <si>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Secuestro</t>
  </si>
  <si>
    <t>Heridas,problemas psicologicos, la muerte.</t>
  </si>
  <si>
    <t>Autocuidado</t>
  </si>
  <si>
    <t>Perdida de la vida y la libertdad , libre movimiento por amenazas.</t>
  </si>
  <si>
    <t>N/A</t>
  </si>
  <si>
    <t>No identificado</t>
  </si>
  <si>
    <t xml:space="preserve">Capacitacion de prevencion de extorsiones y secuestro y apoyo mutuo  con la der de seguridad del sector. </t>
  </si>
  <si>
    <t>Atracos</t>
  </si>
  <si>
    <t>Heridad,lesiones o la muerte</t>
  </si>
  <si>
    <t>La pérdida de vida es la consecuencia más trágica y definitiva de cualquier evento violento o peligroso.</t>
  </si>
  <si>
    <t xml:space="preserve"> Decreto 1072 de 2015, Ley 1801 de 2016 Código Nacional de Policía y Convivencia.</t>
  </si>
  <si>
    <t>Capacitacion en riesgo publico, divulgacion de numero de contacto de grupos de apoyo como cai,hospitales cercanos.</t>
  </si>
  <si>
    <t>Riesgo de confrontaciones y violencia por parte del público durante operativos</t>
  </si>
  <si>
    <t>Heridas, lesiones, traumatismos</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</si>
  <si>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</si>
  <si>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</si>
  <si>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</si>
  <si>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</si>
  <si>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</si>
  <si>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</si>
  <si>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</si>
  <si>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</si>
  <si>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</si>
  <si>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</si>
  <si>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</si>
  <si>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</si>
  <si>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</si>
  <si>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</si>
  <si>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</si>
  <si>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</si>
  <si>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</si>
  <si>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</si>
  <si>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</si>
  <si>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</si>
  <si>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Sí</t>
  </si>
  <si>
    <t>Fenómenos naturales</t>
  </si>
  <si>
    <t>Factores naturales existentes, no controlables</t>
  </si>
  <si>
    <t>Sismo, Terremotos</t>
  </si>
  <si>
    <t xml:space="preserve">Heridas, laceraciones, golpes, 
contusiones. </t>
  </si>
  <si>
    <t>Ninguno</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</si>
  <si>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</si>
  <si>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</si>
  <si>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</si>
  <si>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</si>
  <si>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</si>
  <si>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 xml:space="preserve">Vendaval, Inundación, Precipitaciones, (lluvias, granizadas, heladas) </t>
  </si>
  <si>
    <t>No</t>
  </si>
  <si>
    <t>Atropellamiento</t>
  </si>
  <si>
    <t>El atropellamiento a los ciclistas es el accidente de transito mas frecuente en la ciudad de Bogotá, ocasionada por imprudencia y falta de pericia del conductor y realizar actos inseguros en la vía</t>
  </si>
  <si>
    <t>Caída, fractura, hemorragias o la muerte.</t>
  </si>
  <si>
    <t>Codigo nacional de Transito, Resolucion 40595</t>
  </si>
  <si>
    <t>Capacitacion en  actorees vulnerables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</si>
  <si>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</si>
  <si>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</si>
  <si>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</si>
  <si>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</si>
  <si>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</si>
  <si>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</si>
  <si>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</si>
  <si>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</si>
  <si>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</si>
  <si>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</si>
  <si>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</si>
  <si>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</si>
  <si>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</si>
  <si>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</si>
  <si>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</si>
  <si>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</si>
  <si>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</si>
  <si>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La ausencia de luz natural o artificial en un espacio de trabajo representa un riesgo físico significativo, que puede afectar tanto la seguridad como la salud</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</si>
  <si>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</si>
  <si>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</si>
  <si>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</si>
  <si>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</si>
  <si>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</si>
  <si>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</si>
  <si>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</si>
  <si>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Tendinitis: Inflamación de los tendones.
Síndrome del túnel del carpo (STC): Presión en un nervio en la muñeca que causa dolor y entumecimiento.
Otros DME (Desórdenes Musculoesqueléticos): Otros problemas de músculos y huesos relacionados con el trabajo.</t>
  </si>
  <si>
    <t>Accidente de tránsito ( Pasajer0)</t>
  </si>
  <si>
    <t>No obedecer las señales de transito</t>
  </si>
  <si>
    <t xml:space="preserve">Choques, Caídas al mismo o diferentes nivel, Fracturas multiples, lesiones leves o graves, invalidez, laceraciones, amputación, muerte, perdida de equilibrio, incumplimiento de las señales de transito, pasar el semaforo en rojo o amarillo, tomar una ruta diferente a la que se le había asignado. </t>
  </si>
  <si>
    <t>Ley 769 de 2002, resolución 1565 del 2014, Resolución 40595- 2020</t>
  </si>
  <si>
    <t>• Programa de gestión para la protección de actores viales
• Capacitación actores vulnerables en la vía
• Actores viales vulnerables ciclistas, motociclistas
• Capacitación convivencia vial.
• Capacitación normas de comportamiento seguridad vial.
• Capacitación roles y responsabilidades en seguridad vial como actor en la vial
• Seguridad vial para ciclistas</t>
  </si>
  <si>
    <t>Cpacitacion actores vulnerables</t>
  </si>
  <si>
    <t>Frenadas bruscas</t>
  </si>
  <si>
    <t xml:space="preserve">Choques, Caídas al mismo o diferentes nivel, Fracturas multiples, lesiones leves o graves, invalidez, laceraciones. </t>
  </si>
  <si>
    <t>Ley 769 de 2002, resolución 1565 del 2014, Resolución 40595- 2021</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</si>
  <si>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</si>
  <si>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</si>
  <si>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</si>
  <si>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Infecciones, alergias, intoxicación, complicaciones respiratorias y sistémicas.</t>
  </si>
  <si>
    <t>Mantenimiento del sistema de aire acondicionado</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</si>
  <si>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</si>
  <si>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</si>
  <si>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</si>
  <si>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</si>
  <si>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</si>
  <si>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</si>
  <si>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Manipulación de equipos de computo</t>
  </si>
  <si>
    <t>Lesiones osteomusculares
fatiga muscular 
Patologias lumbares
Alteración de Tunel de Carpo
Potencial tendinitis</t>
  </si>
  <si>
    <t>Tunel del carpio, tendinitis.</t>
  </si>
  <si>
    <t>Organización de las condiciones de conformidad del vehículo (1  Cojines y Almohadillas Ergonómicas, 2 Soportes Lumbares,  3 Reposapiés Ajustables Correas y Cinturones de Sujeción)</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</si>
  <si>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</si>
  <si>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</si>
  <si>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</si>
  <si>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</si>
  <si>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</si>
  <si>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</si>
  <si>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</si>
  <si>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</si>
  <si>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</si>
  <si>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</si>
  <si>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</si>
  <si>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</si>
  <si>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</si>
  <si>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</si>
  <si>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</si>
  <si>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</si>
  <si>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</si>
  <si>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</si>
  <si>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</si>
  <si>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</si>
  <si>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</si>
  <si>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</si>
  <si>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</si>
  <si>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</si>
  <si>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</si>
  <si>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</si>
  <si>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</si>
  <si>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</si>
  <si>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</si>
  <si>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</si>
  <si>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</si>
  <si>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</si>
  <si>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</si>
  <si>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Estar de pie durante períodos o caminatas prolongadas pueden causar problemas en las piernas y pies</t>
  </si>
  <si>
    <t>Problemas en las piernas y pies, como calambres, hinchazón y varices.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</si>
  <si>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</si>
  <si>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</si>
  <si>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</si>
  <si>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</si>
  <si>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Virus,  bacterias y
hongos</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</si>
  <si>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</si>
  <si>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</si>
  <si>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</si>
  <si>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</si>
  <si>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</si>
  <si>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</si>
  <si>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</si>
  <si>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</si>
  <si>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</si>
  <si>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</si>
  <si>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</si>
  <si>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</si>
  <si>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</si>
  <si>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</si>
  <si>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</si>
  <si>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</si>
  <si>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</si>
  <si>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</si>
  <si>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</si>
  <si>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</si>
  <si>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</si>
  <si>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</si>
  <si>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</si>
  <si>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</si>
  <si>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Alcaldía sede principal - Centro Comercial  Mall Plaza Piso 6 Torre parqueaderos</t>
  </si>
  <si>
    <t>Profesional Derechos culturales (Logística/Mantenimiento)</t>
  </si>
  <si>
    <t>•  Desarrollo de Políticas: Orientar las actividades en las fases de preparación, formulación, implementación, seguimiento y evaluación de políticas públicas para estas comunidades, siguiendo los lineamientos institucionales.</t>
  </si>
  <si>
    <t>Dictar talleres de circo en diferentes espacios de la localidad.
Formación escénica con diferentes poblaciones.
Seguimiento a personas naturales y jurídicas.
Visitas de campo y acompañamiento de eventos.
Revisión de informes.
Dictar talleres de arte (plásticas, dibujo, pintura y escultura).
Dictar talleres en la localidad en diferentes salones comunales (María Paz, El Descanso y Roma 4).
Planeación de clases, procesos administrativos e informes.
Almacenamiento, extracción e instalación de sistemas de sonido para la producción de eventos dentro y fuera de la alcaldía.
Apoyo para la preproducción, producción y postproducción de eventos, incluyendo la instalación de los sistemas de sonido.
Formación artística.
Formación en danza.</t>
  </si>
  <si>
    <t xml:space="preserve">Enseñar y practicar técnicas de postura correcta en el contexto de las actuaciones y ensayos.
</t>
  </si>
  <si>
    <t>La repetición constante de ciertos movimientos puede provocar desgaste prematuro en las articulaciones afectadas.</t>
  </si>
  <si>
    <t>Trabajo en alturas</t>
  </si>
  <si>
    <t>Toda actividad que realiza un trabajador que ocasione la suspensión y/o desplazamiento, en el que se vea expuesto a un riesgo de caída, mayor a 2.0 metros</t>
  </si>
  <si>
    <t>Golpes, fracturas, muerte, caída de objetos, la muerte</t>
  </si>
  <si>
    <t>Ninguna</t>
  </si>
  <si>
    <t>Certificación trabajador autorizado</t>
  </si>
  <si>
    <t>Muerte</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</si>
  <si>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</si>
  <si>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</si>
  <si>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</si>
  <si>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Equipamiento Defectuoso: Escenarios, equipos y muebles defectuosos pueden causar accidentes y lesiones.
Almacenamiento Inadecuado: Un mal almacenamiento de equipos y materiales puede resultar en caídas o accidentes.</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</si>
  <si>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</si>
  <si>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</si>
  <si>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</si>
  <si>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</si>
  <si>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Manipulación de equipos y muebles de oficina</t>
  </si>
  <si>
    <t xml:space="preserve"> Golpes y heridas</t>
  </si>
  <si>
    <t>Vida útil de los elementos de trabajo</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</si>
  <si>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</si>
  <si>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</si>
  <si>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</si>
  <si>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</si>
  <si>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</si>
  <si>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</si>
  <si>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</si>
  <si>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</si>
  <si>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</si>
  <si>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Lesiones Musculoesqueléticas: Dolor persistente en los pies que puede limitar la movilidad y afectar la capacidad de realizar actividades cotidianas.</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</si>
  <si>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</si>
  <si>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Riesgo de contacto con instalaciones eléctricas defectuosas en el entorno urbano.</t>
  </si>
  <si>
    <t>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</si>
  <si>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</si>
  <si>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Realizar inspecciones y mantenimientos de los vehículos de la empresa para garantizar su buen funcionamiento y seguridad</t>
  </si>
  <si>
    <t>Invalidez, Muerte</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</si>
  <si>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</si>
  <si>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</si>
  <si>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</si>
  <si>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</si>
  <si>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</si>
  <si>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</si>
  <si>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</si>
  <si>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</si>
  <si>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</si>
  <si>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</si>
  <si>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</si>
  <si>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</si>
  <si>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</si>
  <si>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</si>
  <si>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 xml:space="preserve">Administrativo: Área jurídica </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</si>
  <si>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</si>
  <si>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</si>
  <si>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</si>
  <si>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 xml:space="preserve">Despacho (secretaria y Apoyos Administrativos) </t>
  </si>
  <si>
    <t xml:space="preserve">•  Gestión y Seguimiento Judicial </t>
  </si>
  <si>
    <t>OFICINA: ACTIVIDADES OFIMATICAS Y FUNCIONES QUE DEMANDA EL CONTRATO</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</si>
  <si>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</si>
  <si>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</si>
  <si>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</si>
  <si>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</si>
  <si>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</si>
  <si>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</si>
  <si>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</si>
  <si>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Quien ejerza la supervisión directa</t>
  </si>
  <si>
    <t>1. Generar instrumentos para el desarrollo de los proyectos de la dependencia para el cumplimiento de sus objetivos y metas institucionales. 
2. Elaborar y presentar los informes que le sean solicitados a nivel interno o por las distintas entidades u organismos del distrito en materia de concertación y participación social y convivencia pacifica. 
3. Consolidar, y llevar el registro de las solicitudes o propuestas de los procesos de concertación y la construcción de acuerdos, conforme a la normatividad legal vigente. 
4. Adelantar los procesos y procedimientos de competencia de la dependencia dirigidos al cumplimiento de los objetivos institucionales, en la oportunidad requerida. 
5. Elaborar los proyectos de respuesta derechos de petición y otras solicitudes de competencia del área de trabajo, de conformidad con la normatividad vigente en la materia. 
6.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t>
  </si>
  <si>
    <t>Prestar soporte profesional en el desarrollo de los procesos de concertación y participación social y convivencia pacifica en el Distrito, de manera oportuna conforme a las directrices y lineamientos establecidos</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</si>
  <si>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</si>
  <si>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</si>
  <si>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</si>
  <si>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Presencia de microorganismos patológicos, sangre u otros fluidos corporales en las agujas usadas.</t>
  </si>
  <si>
    <t>Ambiental y Riesgos (ULATA) Oficina Agroambiental</t>
  </si>
  <si>
    <t>1. Recopilar y analizar la información básica relativa al área agroambiental de la localidad, que sirva para conocer el ambiente físico y el estado actual de la producción agropecuaria, de conformidad con los procedimientos establecidos.
2. Diseñar programas y estrategias de desarrollo integral, que se ajusten a las necesidades de los pequeños productores agropecuarios, con base en la realidad física, sociocultural y económica de la localidad, de acuerdo a los parámetros señalados.
3. Brindar asistencia técnica en los procesos de producción agropecuaria que se desarrollen en la localidad, conforme a las directrices establecidas. 
4. Realizar seguimiento a la ejecución de programas y proyectos agropecuarios y/o ambientales queso adelantan en la localidad, de conformidad con los lineamientos establecidos. 
5. Proyectar los documentos que deba suscribir el jefe inmediato, determinando que en ellos se acaten  los lineamientos legales desde su campo del conocimiento.
5. Desempeñar las demás funciones asignadas por la autoridad competente, de acuerdo con el nivel, la naturaleza y el propósito principal del empleo.</t>
  </si>
  <si>
    <t>Brindar asistencia técnica agropecuaria al área rural de la localidad con el fin de diseñar programas y estrategias de desarrollo integral ajustadas a las necesidades de la zona, de acuerdo con los lineamientos y normas establecidas</t>
  </si>
  <si>
    <t>Corregiduría</t>
  </si>
  <si>
    <t>1. Ejercer las funciones que le confiere la Constitución Política, el Código Nacional de Seguridad y Convivencia Ciudadana, el Código de Policía de Bogotá o de aquellas normas que las modifiquen, complementen o sustituyan, conforme a las orientaciones y lineamientos distritales en materia.
2. Tramitar las ordenes dirigidas a prevenir y eliminar comportamientos contrarios a la convivencia en materia de la salubridad, seguridad, tranquilidad y moralidad publicas, de manera oportuna, conforme a los procesos y procedimientos definidos.
3. Conocer y fallar los asuntos propios de su competencia de forma oportuna, en cumplimiento de la normatividad vigente en la materia.
4. Resolver los recursos interpuestos sobre los asuntos que cursen en su despacho, de forma oportuna, cumpliendo con los lineamientos institucionales y distritales y la normatividad vigente.
5. Adelantar de oficio los procesos por comportamientos contrarios a la convivencia de que trata el Código Nacional de Seguridad y Convivencia Ciudadana, el Código de Policía de Bogotá o de aquellas normas que las modifiquen, complementen o sustituyan, en cumplimiento de la misión
institucional.
6. Conocer en primera instancia los procesos por comportamientos contrarios a la convivencia y atenderlos de forma oportuna conforme a los lineamientos y orientaciones distritales en materia.
7. Proyectar los documentos que deba suscribir el jefe inmediato, determinando que en ellos se acaten los lineamientos legales desde su campo del conocimiento.
8.  Desempeñar las demás que le scan asignadas y que correspondan al propósito del cargo.</t>
  </si>
  <si>
    <t>Adelantar acciones que contribuyan a la promoción de la convivencia pacifica de las zonas rurales de la ciudad, a fin de prevenir, conciliar y resolver los conflictos que surgen de las relaciones entre vecinos y todos aquellos problemas que afectan la tranquilidad, seguridad, salubridad, movilidad y espacio publico de los ciudadanos de acuerdo a los parámetros establecidos</t>
  </si>
  <si>
    <t>Quien ejerza la supervisión directa: Rural,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</si>
  <si>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</si>
  <si>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</si>
  <si>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Vivero</t>
  </si>
  <si>
    <t>Operario (Viverista y Auxiliar de vivero)</t>
  </si>
  <si>
    <t>Actividades en vivero, propagación de marial vegetal de hortalizas y especies forestales nativas de Bosque Altoandino</t>
  </si>
  <si>
    <t>Disconfort térmico por sensación de frío y ambiente húmedo</t>
  </si>
  <si>
    <t>Temperaturas extremas</t>
  </si>
  <si>
    <t>Distracción; reducción del rendimiento en la realización de las tareas; sintomatología a nivel respiratorio</t>
  </si>
  <si>
    <t>Pausas activas</t>
  </si>
  <si>
    <t>Disminución de capacidad
auditiva</t>
  </si>
  <si>
    <t>Resolución 2400 de 1979
Decreto 1477 de 2014
Resolución 2844 de 2007</t>
  </si>
  <si>
    <t xml:space="preserve">1, Automatizar la apertura de la puerta para ingreso y salida de personas
2, Climatizar el área de la recepción
3. Medición de Higiene Industrial.
</t>
  </si>
  <si>
    <t xml:space="preserve">1.Suministro frecuente de bebidas calientes.
2.Uso de ropa abrigada
</t>
  </si>
  <si>
    <t>Organización de las canastillas para la entrega, traslado al vehículo y del vehículo a cada una de las fincas donde se lleva el material</t>
  </si>
  <si>
    <t>Riesgos relacionados con la interacción con el público y la gestión de áreas de acceso público.</t>
  </si>
  <si>
    <t>Alto</t>
  </si>
  <si>
    <r>
      <t xml:space="preserve">1 Procedimiento SOL( Seguridad, Orden y Limpieza)                                                                                                                                                                                                                                                              2 Procedimiento de uso y disposición de Epp                                                                                                                                                                                                                                                                                                                                                 3 Inducción y re inducción                                                                                                                                                                                                                                                                                                                                                                                                                  4 Plan institucional de capacitación
5 Procedimiento para incapacidades/Licencias
6 Plan de bienestar e incentivos
</t>
    </r>
    <r>
      <rPr>
        <sz val="6"/>
        <color rgb="FFFF0000"/>
        <rFont val="Arial"/>
        <family val="2"/>
      </rPr>
      <t xml:space="preserve">7 Procedimiento para exámenes médicos ocupacionales
8 Plan SG-SST
</t>
    </r>
  </si>
  <si>
    <t>Electrocución, Quemaduras eléctricas, Problemas respiratorios, Daño neuromuscular</t>
  </si>
  <si>
    <t>Uso de herramientas manuales para el desyerbe y control de maleza (herramientas, proyección de partículas)</t>
  </si>
  <si>
    <t>Experiencia y capacitación</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</si>
  <si>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</si>
  <si>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</si>
  <si>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</si>
  <si>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Especialista en gestión financiera (Cuentas por cobrar/Liquidaciones)</t>
  </si>
  <si>
    <t xml:space="preserve">Sismos </t>
  </si>
  <si>
    <t xml:space="preserve">Caida de objetos, fallas estructurales </t>
  </si>
  <si>
    <t>Golpes,hasta la muertes</t>
  </si>
  <si>
    <t>Conocer el plan de emergencias</t>
  </si>
  <si>
    <t>Divulgacion de plan de emergencias.</t>
  </si>
  <si>
    <t>Alcaldía sede principal</t>
  </si>
  <si>
    <t>Oficina de Parque Automotor</t>
  </si>
  <si>
    <t>Velar porque el presupuesto asignado para el mantenimiento, suministro de combustible y suministro de llantas para los vehículos del FDLS, se ejecute de manera adecuada y garantice la operatividad de los vehículos livianos y de la maquinaria pesada.  Apoyar la gestión del despacho y de los funcionarios para garantizar su presencia en la localidad y la asistencia a la población que allí habita, con el ánimo y la obligación de poder cumplir con la misión de la entidad, los diferentes objetivos institucionales y materializar las metas propuestas en el plan de Desarrollo Local a través de los diferentes proyectos.   Apoyar al desarrollo económico de la localidad y sus habitantes gestionando el mantenimiento integral de la maquinaria para que la continuidad en los trabajos de mantenimiento y/o apertura de vías no se vea interrumpido.  Informar y dar respuesta a la comunidad sobre las inquietudes que surjan respecto a la gestión administrativa propia de los mantenimientos y suministros asignados al parque automotor.</t>
  </si>
  <si>
    <t>Gestionar las acciones pertinentes para mantener en estado de funcionamiento los vehículos que conforman el parque automotor de la Secretaria Distrital de Gobierno.</t>
  </si>
  <si>
    <t>Los operativos que implica caminar repetidamente por las mismas rutas o áreas durante largos períodos</t>
  </si>
  <si>
    <t>Fatiga muscular y dolor en las articulaciones, especialmente en las piernas, pies y espalda baja, debido al impacto constante y la postura mantenida.</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</si>
  <si>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</si>
  <si>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</si>
  <si>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Superficies de trabajo, ascensor, escaleras</t>
  </si>
  <si>
    <t>Caídas al mismo nivel, contusiones, golpes, heridas</t>
  </si>
  <si>
    <t>Heridas, fracturas ,muerte</t>
  </si>
  <si>
    <t>Instalación y mantenimiento de cintas antideslizantes.
Mantenimiento a la superficies de trabajo</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</si>
  <si>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</si>
  <si>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Mecánico (herramientas, equipos ,maquinaria)</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</si>
  <si>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</si>
  <si>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</si>
  <si>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</si>
  <si>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</si>
  <si>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</si>
  <si>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</si>
  <si>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</si>
  <si>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</si>
  <si>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</si>
  <si>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</si>
  <si>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</si>
  <si>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</si>
  <si>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</si>
  <si>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</si>
  <si>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</si>
  <si>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</si>
  <si>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</si>
  <si>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</si>
  <si>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</si>
  <si>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</si>
  <si>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</si>
  <si>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</si>
  <si>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</si>
  <si>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</si>
  <si>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</si>
  <si>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</si>
  <si>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</si>
  <si>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Conductor - (Trasportar a los servidores de la Alcaldía/Manejo de maquina amarilla/Volqueta)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</si>
  <si>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</si>
  <si>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</si>
  <si>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</si>
  <si>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</si>
  <si>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</si>
  <si>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</si>
  <si>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Realizar mantenimiento y ajustes periódicos a los equipos para asegurar que funcionen de manera óptima y con la menor vibración posible.</t>
  </si>
  <si>
    <t xml:space="preserve">Realización de los exámenes periódicos </t>
  </si>
  <si>
    <t xml:space="preserve">Exceso de horas de conducción </t>
  </si>
  <si>
    <t>Trayectos largos o falta de planeación en los recorridos.</t>
  </si>
  <si>
    <t xml:space="preserve">Lista de verificación de los vehículos </t>
  </si>
  <si>
    <t xml:space="preserve">Implementación del programa de la gestión de riesgo crítico, capacitación en prevención de la fatiga al conducir y aplicación de test de la fatiga.                                        </t>
  </si>
  <si>
    <t>Choques, volcamiento del vehiculo, espasmos musculares, microsueños, fatiga</t>
  </si>
  <si>
    <t>Ley 769 de 2002, resolución 1565 del 2014, Resolución 40595- 2019</t>
  </si>
  <si>
    <t xml:space="preserve">Mantenimiento preventivo y correctivo de los vehículos </t>
  </si>
  <si>
    <t xml:space="preserve">Lista de verificación diaria de los vehículos para llevar una trazabilidad del estado en el que se encuentran </t>
  </si>
  <si>
    <t>Instalación de GPS en los vehículos automotores.</t>
  </si>
  <si>
    <t>Distracción en la conduccion</t>
  </si>
  <si>
    <t xml:space="preserve">Perdida de control del vehículo </t>
  </si>
  <si>
    <t>Capacitación en manejo defensivo, Capacitación de prevención con la distracción al conducir.</t>
  </si>
  <si>
    <t xml:space="preserve">Atropello de peatones, choques con otros vehículos, no cumplir las señales de transito, tomar una ruta diferente a la que se le había asignado. </t>
  </si>
  <si>
    <t>Instalación de GPS en los vehículos motorizados .</t>
  </si>
  <si>
    <t xml:space="preserve">Exceso de velocidad </t>
  </si>
  <si>
    <t xml:space="preserve">Incumplimiento a las normas de seguridad víal, de autoprotección, imprudencias para llegar a tiempo a las bodegas.  </t>
  </si>
  <si>
    <t xml:space="preserve">• Socialización de rutogramas 
• Conducción responsable y políticas de prevención de alcohol drogas y otras adicciones
• Socialización Decalo de normas internas bodega
• Simulacro vial
• Seguimiento a infracciones de tránsito por excesos de velocidad.     
• Programa de gestión de velocidad segura
•   Seguimiento satelital control de velocidad Programa de gestión de la velocidad                                                                                                                                                                                                                                                                                                                                                                                                     
</t>
  </si>
  <si>
    <t>Choque del vehículo, Lesiones leves, graves o mortales, fracturas multiples, perdida de conocimiento, amputación, aplastamiento. Atropello de peatones o a otros actores viales.</t>
  </si>
  <si>
    <t xml:space="preserve">• Instalación de GPS en los vehículos automotores de la organización.
• Ajuste de los vehículos para emitir alerta al acercarse a los limites de velocidad autorizado por la empresa 50 KM.
</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</si>
  <si>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</si>
  <si>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</si>
  <si>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</si>
  <si>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</si>
  <si>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</si>
  <si>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</si>
  <si>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</si>
  <si>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</si>
  <si>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</si>
  <si>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</si>
  <si>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</si>
  <si>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</si>
  <si>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</si>
  <si>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</si>
  <si>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</si>
  <si>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</si>
  <si>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</si>
  <si>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</si>
  <si>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</si>
  <si>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</si>
  <si>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</si>
  <si>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</si>
  <si>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</si>
  <si>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</si>
  <si>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</si>
  <si>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</si>
  <si>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</si>
  <si>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</si>
  <si>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</si>
  <si>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El patrullaje, que implica caminar repetidamente por las mismas rutas o áreas durante largos períodos, puede provocar estrés en los músculos y las articulaciones debido a la repetición continua del movimiento y la postura mantenida.</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</si>
  <si>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</si>
  <si>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</si>
  <si>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</si>
  <si>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</si>
  <si>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</si>
  <si>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</si>
  <si>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</si>
  <si>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</si>
  <si>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</si>
  <si>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</si>
  <si>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</si>
  <si>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</si>
  <si>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</si>
  <si>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</si>
  <si>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</si>
  <si>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Fenómenos naturales existentes, no controlables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</si>
  <si>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</si>
  <si>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</si>
  <si>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</si>
  <si>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</si>
  <si>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</si>
  <si>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</si>
  <si>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</si>
  <si>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</si>
  <si>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</si>
  <si>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</si>
  <si>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</si>
  <si>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</si>
  <si>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</si>
  <si>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</si>
  <si>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</si>
  <si>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</si>
  <si>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</si>
  <si>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</si>
  <si>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</si>
  <si>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</si>
  <si>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</si>
  <si>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Estrés crónico, agotamiento profesional, y posible síndrome de burnout.</t>
  </si>
  <si>
    <t>Agotamiento severo, desinterés por el trabajo, y alto riesgo de abandono laboral.</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</si>
  <si>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</si>
  <si>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</si>
  <si>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</si>
  <si>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Para todos los funcionarios </t>
  </si>
  <si>
    <t>Vacunación al día
Revisión y seguimiento periódico del veterinario</t>
  </si>
  <si>
    <t>Bacterias y hongos</t>
  </si>
  <si>
    <t>Golpes, fracturas, muerte, caída de objetos</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</si>
  <si>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</si>
  <si>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 xml:space="preserve">Disconfort térmico por sensación de frío </t>
  </si>
  <si>
    <t>Físico (Temperatura )</t>
  </si>
  <si>
    <t>Resolución 2400 de 1979. Artículo 7</t>
  </si>
  <si>
    <t>1.Suministro frecuente de bebidas calientes.
2.Uso de ropa abrigada
3.Medición ambiental de temperatura
4.Acatar las recomendaciones resultado de la medición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</si>
</sst>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4">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sz val="9"/>
      <name val="Arial"/>
      <family val="2"/>
      <charset val="1"/>
    </font>
    <font>
      <b/>
      <sz val="6"/>
      <name val="Calibri"/>
      <family val="2"/>
      <scheme val="minor"/>
    </font>
    <font>
      <b/>
      <sz val="6"/>
      <name val="Arial"/>
      <family val="2"/>
    </font>
    <font>
      <sz val="6"/>
      <color rgb="FFFF0000"/>
      <name val="Arial"/>
      <family val="2"/>
    </font>
    <font>
      <sz val="6"/>
      <color rgb="FFFF0000"/>
      <name val="Arial"/>
      <family val="2"/>
      <charset val="1"/>
    </font>
    <font>
      <b/>
      <sz val="7"/>
      <color rgb="FFFF0000"/>
      <name val="Century Schoolbook L"/>
      <family val="1"/>
      <charset val="1"/>
    </font>
    <font>
      <sz val="10"/>
      <color rgb="FFFF0000"/>
      <name val="Arial"/>
      <family val="2"/>
      <charset val="1"/>
    </font>
    <font>
      <sz val="8"/>
      <color theme="1"/>
      <name val="Arial Narrow"/>
    </font>
    <font>
      <sz val="8"/>
      <color rgb="FF000000"/>
      <name val="Arial Narrow"/>
    </font>
  </fonts>
  <fills count="19">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theme="0"/>
      </patternFill>
    </fill>
  </fills>
  <borders count="50">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224">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5" fillId="0" borderId="4" xfId="0" applyFont="1" applyBorder="1" applyAlignment="1">
      <alignment horizontal="center" textRotation="90" wrapText="1"/>
    </xf>
    <xf numFmtId="0" fontId="15" fillId="0" borderId="4" xfId="0" applyFont="1" applyBorder="1" applyAlignment="1">
      <alignment horizontal="center" vertical="center" wrapText="1"/>
    </xf>
    <xf numFmtId="0" fontId="15" fillId="7" borderId="4" xfId="0" applyFont="1" applyFill="1" applyBorder="1" applyAlignment="1">
      <alignment horizontal="center" textRotation="90" wrapText="1"/>
    </xf>
    <xf numFmtId="0" fontId="15" fillId="7" borderId="4" xfId="0" applyFont="1" applyFill="1" applyBorder="1" applyAlignment="1">
      <alignment horizontal="center" vertical="center"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4" fillId="0" borderId="4" xfId="0" applyFont="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14" fillId="0" borderId="0" xfId="0" applyFont="1"/>
    <xf numFmtId="0" fontId="24" fillId="0" borderId="4" xfId="0" applyFont="1" applyBorder="1" applyAlignment="1" applyProtection="1">
      <alignment horizontal="center" vertical="center" textRotation="90" wrapText="1"/>
      <protection locked="0"/>
    </xf>
    <xf numFmtId="0" fontId="22" fillId="0" borderId="0" xfId="0" applyFont="1" applyAlignment="1">
      <alignment horizontal="center" vertical="center" textRotation="90" wrapText="1"/>
    </xf>
    <xf numFmtId="0" fontId="22" fillId="0" borderId="7" xfId="0" applyFont="1" applyFill="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4" fillId="0" borderId="4" xfId="0" applyFont="1" applyBorder="1" applyAlignment="1">
      <alignment horizontal="center" vertical="center" textRotation="90"/>
    </xf>
    <xf numFmtId="0" fontId="24" fillId="0" borderId="7"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5" fillId="0" borderId="0" xfId="0" applyFont="1"/>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hidden="1"/>
    </xf>
    <xf numFmtId="0" fontId="24" fillId="0" borderId="4" xfId="0" applyFont="1" applyFill="1" applyBorder="1" applyAlignment="1" applyProtection="1">
      <alignment horizontal="center" vertical="center" textRotation="90" wrapText="1"/>
      <protection hidden="1"/>
    </xf>
    <xf numFmtId="0" fontId="24" fillId="0" borderId="4" xfId="0" applyFont="1" applyFill="1" applyBorder="1" applyAlignment="1" applyProtection="1">
      <alignment horizontal="center" vertical="center" textRotation="90" wrapText="1"/>
      <protection locked="0"/>
    </xf>
    <xf numFmtId="0" fontId="22" fillId="0" borderId="4" xfId="0" applyFont="1" applyBorder="1" applyAlignment="1">
      <alignment horizontal="left" vertical="center" textRotation="90" wrapText="1"/>
    </xf>
    <xf numFmtId="0" fontId="24" fillId="0" borderId="4" xfId="0" applyFont="1" applyBorder="1" applyAlignment="1">
      <alignment horizontal="left" vertical="center" textRotation="90" wrapText="1"/>
    </xf>
    <xf numFmtId="0" fontId="24" fillId="0" borderId="4" xfId="0" applyFont="1" applyFill="1" applyBorder="1" applyAlignment="1">
      <alignment horizontal="center" vertical="center" textRotation="90"/>
    </xf>
    <xf numFmtId="0" fontId="23"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2" fillId="7" borderId="4" xfId="0" applyFont="1" applyFill="1" applyBorder="1" applyAlignment="1">
      <alignment horizontal="left" vertical="center" textRotation="90" wrapText="1"/>
    </xf>
    <xf numFmtId="0" fontId="22" fillId="0" borderId="47" xfId="0" applyFont="1" applyBorder="1" applyAlignment="1">
      <alignment vertical="center" textRotation="90" wrapText="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15" fillId="0" borderId="4" xfId="0" applyFont="1" applyBorder="1" applyAlignment="1">
      <alignment horizontal="center" vertical="center" textRotation="90" wrapText="1"/>
    </xf>
    <xf numFmtId="0" fontId="22" fillId="17" borderId="7" xfId="0" applyFont="1" applyFill="1" applyBorder="1" applyAlignment="1">
      <alignment horizontal="center" vertical="center" textRotation="90" wrapText="1"/>
    </xf>
    <xf numFmtId="0" fontId="22" fillId="17" borderId="4" xfId="0" applyFont="1" applyFill="1" applyBorder="1" applyAlignment="1">
      <alignment horizontal="center" vertical="center" textRotation="90" wrapText="1"/>
    </xf>
    <xf numFmtId="0" fontId="22" fillId="17" borderId="4" xfId="0" applyFont="1" applyFill="1" applyBorder="1" applyAlignment="1" applyProtection="1">
      <alignment horizontal="center" vertical="center" textRotation="90" wrapText="1"/>
      <protection locked="0"/>
    </xf>
    <xf numFmtId="0" fontId="22" fillId="17" borderId="4" xfId="0" applyFont="1" applyFill="1" applyBorder="1" applyAlignment="1" applyProtection="1">
      <alignment horizontal="center" vertical="center" textRotation="90" wrapText="1"/>
      <protection hidden="1"/>
    </xf>
    <xf numFmtId="0" fontId="24" fillId="17" borderId="4" xfId="0" applyFont="1" applyFill="1" applyBorder="1" applyAlignment="1" applyProtection="1">
      <alignment horizontal="center" vertical="center" textRotation="90" wrapText="1"/>
      <protection hidden="1"/>
    </xf>
    <xf numFmtId="0" fontId="29" fillId="7" borderId="4" xfId="0" applyFont="1" applyFill="1" applyBorder="1" applyAlignment="1">
      <alignment horizontal="center" textRotation="90" wrapText="1"/>
    </xf>
    <xf numFmtId="0" fontId="30" fillId="7" borderId="0" xfId="0" applyFont="1" applyFill="1"/>
    <xf numFmtId="0" fontId="31" fillId="0" borderId="0" xfId="0" applyFont="1"/>
    <xf numFmtId="0" fontId="32" fillId="0" borderId="48" xfId="0" applyFont="1" applyFill="1" applyBorder="1" applyAlignment="1">
      <alignment vertical="center" textRotation="90" wrapText="1"/>
    </xf>
    <xf numFmtId="0" fontId="32" fillId="0" borderId="48" xfId="0" applyFont="1" applyFill="1" applyBorder="1" applyAlignment="1">
      <alignment horizontal="center" vertical="center" textRotation="90" wrapText="1"/>
    </xf>
    <xf numFmtId="0" fontId="33" fillId="0" borderId="49" xfId="0" applyFont="1" applyFill="1" applyBorder="1" applyAlignment="1">
      <alignment horizontal="center" vertical="center" wrapText="1"/>
    </xf>
    <xf numFmtId="0" fontId="32" fillId="0" borderId="49" xfId="0" applyFont="1" applyFill="1" applyBorder="1" applyAlignment="1">
      <alignment horizontal="left" vertical="center" wrapText="1"/>
    </xf>
    <xf numFmtId="0" fontId="32" fillId="18" borderId="48" xfId="0" applyFont="1" applyFill="1" applyBorder="1" applyAlignment="1">
      <alignment vertical="center" wrapText="1"/>
    </xf>
    <xf numFmtId="0" fontId="33" fillId="18" borderId="49" xfId="0" applyFont="1" applyFill="1" applyBorder="1" applyAlignment="1">
      <alignment horizontal="center" vertical="center" textRotation="90" wrapText="1"/>
    </xf>
    <xf numFmtId="0" fontId="32" fillId="0" borderId="48" xfId="0" applyFont="1" applyFill="1" applyBorder="1" applyAlignment="1">
      <alignment horizontal="left" vertical="center" textRotation="90" wrapText="1"/>
    </xf>
    <xf numFmtId="0" fontId="32" fillId="18" borderId="48" xfId="0" applyFont="1" applyFill="1" applyBorder="1" applyAlignment="1">
      <alignment horizontal="left" vertical="center" wrapText="1"/>
    </xf>
    <xf numFmtId="0" fontId="33" fillId="18" borderId="49" xfId="0" applyFont="1" applyFill="1" applyBorder="1" applyAlignment="1">
      <alignment horizontal="left" vertical="center" textRotation="90" wrapText="1"/>
    </xf>
    <xf numFmtId="0" fontId="22" fillId="0" borderId="4" xfId="0" applyFont="1" applyBorder="1" applyAlignment="1">
      <alignment vertical="center" textRotation="90" wrapText="1"/>
    </xf>
    <xf numFmtId="0" fontId="15" fillId="0" borderId="7"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4" fillId="0" borderId="46" xfId="0" applyFont="1" applyBorder="1" applyAlignment="1" applyProtection="1">
      <alignment horizontal="center" vertical="center" textRotation="90" wrapText="1"/>
      <protection locked="0"/>
    </xf>
    <xf numFmtId="0" fontId="24" fillId="0" borderId="47" xfId="0" applyFont="1" applyBorder="1" applyAlignment="1" applyProtection="1">
      <alignment horizontal="center" vertical="center" textRotation="90" wrapText="1"/>
      <protection locked="0"/>
    </xf>
    <xf numFmtId="0" fontId="24" fillId="0" borderId="8" xfId="0" applyFont="1" applyBorder="1" applyAlignment="1" applyProtection="1">
      <alignment horizontal="center" vertical="center" textRotation="90" wrapText="1"/>
      <protection locked="0"/>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4" fillId="0" borderId="46" xfId="0" applyFont="1" applyBorder="1" applyAlignment="1">
      <alignment horizontal="center" vertical="center" textRotation="90" wrapText="1"/>
    </xf>
    <xf numFmtId="0" fontId="24" fillId="0" borderId="47" xfId="0" applyFont="1" applyBorder="1" applyAlignment="1">
      <alignment horizontal="center" vertical="center" textRotation="90" wrapText="1"/>
    </xf>
    <xf numFmtId="0" fontId="24"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7" borderId="46" xfId="0" applyFont="1" applyFill="1" applyBorder="1" applyAlignment="1">
      <alignment horizontal="center" vertical="center" textRotation="90" wrapText="1"/>
    </xf>
    <xf numFmtId="0" fontId="15" fillId="7" borderId="47" xfId="0" applyFont="1" applyFill="1" applyBorder="1" applyAlignment="1">
      <alignment horizontal="center" vertical="center" textRotation="90" wrapText="1"/>
    </xf>
    <xf numFmtId="0" fontId="15" fillId="7" borderId="4" xfId="0" applyFont="1" applyFill="1" applyBorder="1" applyAlignment="1">
      <alignment horizontal="center" vertical="center" textRotation="90" wrapText="1"/>
    </xf>
    <xf numFmtId="0" fontId="15" fillId="7" borderId="4" xfId="0" applyFont="1" applyFill="1" applyBorder="1" applyAlignment="1">
      <alignment horizontal="center" textRotation="90" wrapText="1"/>
    </xf>
    <xf numFmtId="0" fontId="15" fillId="0" borderId="46" xfId="0" applyFont="1" applyBorder="1" applyAlignment="1">
      <alignment horizontal="center" textRotation="90" wrapText="1"/>
    </xf>
    <xf numFmtId="0" fontId="15" fillId="0" borderId="47" xfId="0" applyFont="1" applyBorder="1" applyAlignment="1">
      <alignment horizontal="center" textRotation="90" wrapText="1"/>
    </xf>
    <xf numFmtId="0" fontId="23" fillId="0" borderId="4" xfId="0" applyFont="1" applyBorder="1" applyAlignment="1">
      <alignment horizontal="center" vertical="center" textRotation="90" wrapText="1"/>
    </xf>
    <xf numFmtId="0" fontId="15" fillId="0" borderId="46"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7" fillId="0" borderId="4" xfId="0" applyFont="1" applyBorder="1" applyAlignment="1">
      <alignment horizontal="center" vertical="center" textRotation="90" wrapText="1"/>
    </xf>
    <xf numFmtId="0" fontId="22" fillId="0" borderId="46" xfId="0" applyFont="1" applyBorder="1" applyAlignment="1">
      <alignment horizontal="center" textRotation="90" wrapText="1"/>
    </xf>
    <xf numFmtId="0" fontId="22" fillId="0" borderId="47" xfId="0" applyFont="1" applyBorder="1" applyAlignment="1">
      <alignment horizontal="center" textRotation="90" wrapText="1"/>
    </xf>
    <xf numFmtId="0" fontId="22" fillId="0" borderId="8" xfId="0" applyFont="1" applyBorder="1" applyAlignment="1">
      <alignment horizont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6" borderId="8" xfId="0"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6" xfId="21" applyFont="1" applyFill="1" applyBorder="1" applyAlignment="1">
      <alignment horizontal="center" vertical="center" wrapText="1"/>
    </xf>
    <xf numFmtId="0" fontId="18" fillId="9" borderId="21"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0" xfId="21" applyFont="1" applyFill="1" applyAlignment="1">
      <alignment horizont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536">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mbi/OneDrive/Escritorio/SG%20-SV%20PESV%20-%2040595/6%20CARACTERIZACION,EVALUACION%20Y%20CONTROL%20DE%20RIESGO/2024/M-SST-001.%20Matriz%20de%20Peligros%20y%20valoraci&#243;n%20del%20riesgo_20_06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
      <sheetName val="Factores de riesgo"/>
      <sheetName val="Medidas de intervención"/>
      <sheetName val="INDICE"/>
      <sheetName val="Matriz"/>
      <sheetName val="Hoja1"/>
    </sheetNames>
    <sheetDataSet>
      <sheetData sheetId="0"/>
      <sheetData sheetId="1">
        <row r="3">
          <cell r="B3" t="str">
            <v>Posición de pie prolongado</v>
          </cell>
        </row>
        <row r="4">
          <cell r="B4" t="str">
            <v>Posición sentado prolongado</v>
          </cell>
        </row>
        <row r="5">
          <cell r="B5" t="str">
            <v>Movimiento repetitivo</v>
          </cell>
        </row>
        <row r="6">
          <cell r="B6" t="str">
            <v>Sobreesfuerzos (levantamiento y transporte manual de cargas)</v>
          </cell>
        </row>
        <row r="7">
          <cell r="B7" t="str">
            <v>Hiperextensión</v>
          </cell>
        </row>
        <row r="8">
          <cell r="B8" t="str">
            <v>Golpeado con o contra</v>
          </cell>
        </row>
        <row r="9">
          <cell r="B9" t="str">
            <v>Proyección de partículas</v>
          </cell>
        </row>
        <row r="10">
          <cell r="B10" t="str">
            <v>Manipulación de materiales</v>
          </cell>
        </row>
        <row r="11">
          <cell r="B11" t="str">
            <v>Caídas al mismo nivel</v>
          </cell>
        </row>
        <row r="12">
          <cell r="B12" t="str">
            <v>Caídas diferente nivel (menos de 1.5 mt)</v>
          </cell>
        </row>
        <row r="13">
          <cell r="B13" t="str">
            <v>Contacto con herramientas manuales</v>
          </cell>
        </row>
        <row r="14">
          <cell r="B14" t="str">
            <v>Contacto con herramientas y superficies cortopunzantes</v>
          </cell>
        </row>
        <row r="15">
          <cell r="B15" t="str">
            <v>Atrapamiento</v>
          </cell>
        </row>
        <row r="16">
          <cell r="B16" t="str">
            <v>Caídas de objetos</v>
          </cell>
        </row>
        <row r="17">
          <cell r="B17" t="str">
            <v>Contacto con superficies calientes</v>
          </cell>
        </row>
        <row r="18">
          <cell r="B18" t="str">
            <v>Condiciones de orden y aseo</v>
          </cell>
        </row>
        <row r="19">
          <cell r="B19" t="str">
            <v>Condiciones de pisos, paredes y techos</v>
          </cell>
        </row>
        <row r="21">
          <cell r="B21" t="str">
            <v>Gases y vapores</v>
          </cell>
        </row>
        <row r="22">
          <cell r="B22" t="str">
            <v>Contacto con sustacias químicas</v>
          </cell>
        </row>
        <row r="23">
          <cell r="B23" t="str">
            <v xml:space="preserve">Aerosoles líquidos </v>
          </cell>
        </row>
        <row r="24">
          <cell r="B24" t="str">
            <v>Humos y gases de soldadura</v>
          </cell>
        </row>
        <row r="25">
          <cell r="B25" t="str">
            <v>Material particulado</v>
          </cell>
        </row>
        <row r="26">
          <cell r="B26" t="str">
            <v>Salpicadura de químicos</v>
          </cell>
        </row>
        <row r="27">
          <cell r="B27" t="str">
            <v xml:space="preserve">Ruido </v>
          </cell>
        </row>
        <row r="28">
          <cell r="B28" t="str">
            <v>Iluminación deficiente o en exceso</v>
          </cell>
        </row>
        <row r="29">
          <cell r="B29" t="str">
            <v>Vibración</v>
          </cell>
        </row>
        <row r="30">
          <cell r="B30" t="str">
            <v xml:space="preserve">Temperaturas extremas </v>
          </cell>
        </row>
        <row r="31">
          <cell r="B31" t="str">
            <v>Presiones anormales</v>
          </cell>
        </row>
        <row r="32">
          <cell r="B32" t="str">
            <v xml:space="preserve">Radiaciones ionizantes </v>
          </cell>
        </row>
        <row r="33">
          <cell r="B33" t="str">
            <v xml:space="preserve">Radiaciones no ionizantes </v>
          </cell>
        </row>
        <row r="34">
          <cell r="B34" t="str">
            <v>Humedad</v>
          </cell>
        </row>
        <row r="35">
          <cell r="B35" t="str">
            <v xml:space="preserve">Contacto indirecto (alta y baja tensión) </v>
          </cell>
        </row>
        <row r="36">
          <cell r="B36" t="str">
            <v>Contacto directo (alta y baja tensión)</v>
          </cell>
        </row>
        <row r="37">
          <cell r="B37" t="str">
            <v>Contacto con electricidad estática</v>
          </cell>
        </row>
        <row r="38">
          <cell r="B38" t="str">
            <v>Incendio</v>
          </cell>
        </row>
        <row r="39">
          <cell r="B39" t="str">
            <v>Explosiones</v>
          </cell>
        </row>
        <row r="40">
          <cell r="B40" t="str">
            <v xml:space="preserve">Trabajo en alturas </v>
          </cell>
        </row>
        <row r="41">
          <cell r="B41" t="str">
            <v>Espacios confinados</v>
          </cell>
        </row>
        <row r="42">
          <cell r="B42" t="str">
            <v>Trabajos en caliente</v>
          </cell>
        </row>
        <row r="43">
          <cell r="B43" t="str">
            <v>Trabajos con energías peligrosas</v>
          </cell>
        </row>
        <row r="44">
          <cell r="B44" t="str">
            <v>Ingestión de alimentos contaminados</v>
          </cell>
        </row>
        <row r="45">
          <cell r="B45" t="str">
            <v>Contacto con microorganismos</v>
          </cell>
        </row>
        <row r="46">
          <cell r="B46" t="str">
            <v>Contacto con fluidos corporales o microorganismos</v>
          </cell>
        </row>
        <row r="47">
          <cell r="B47" t="str">
            <v>Inhalación o ingestión de microorganismos</v>
          </cell>
        </row>
        <row r="48">
          <cell r="B48" t="str">
            <v>Conflictos interpersonales</v>
          </cell>
        </row>
        <row r="49">
          <cell r="B49" t="str">
            <v>Altos ritmos de trabajo</v>
          </cell>
        </row>
        <row r="50">
          <cell r="B50" t="str">
            <v>Monotonía de la tarea</v>
          </cell>
        </row>
        <row r="51">
          <cell r="B51" t="str">
            <v>Supervisión estricta</v>
          </cell>
        </row>
        <row r="52">
          <cell r="B52" t="str">
            <v>Capacitación insuficiente</v>
          </cell>
        </row>
        <row r="53">
          <cell r="B53" t="str">
            <v>Sobrecarga de trabajo</v>
          </cell>
        </row>
        <row r="54">
          <cell r="B54" t="str">
            <v>Agresiones</v>
          </cell>
        </row>
        <row r="55">
          <cell r="B55" t="str">
            <v>Robos, atracos, asaltos. Atentados, de órden público, etc</v>
          </cell>
        </row>
        <row r="56">
          <cell r="B56" t="str">
            <v>Tránsito</v>
          </cell>
        </row>
        <row r="57">
          <cell r="B57" t="str">
            <v>Trasito</v>
          </cell>
        </row>
        <row r="58">
          <cell r="B58" t="str">
            <v xml:space="preserve">Exceso de horas de conducción </v>
          </cell>
        </row>
        <row r="59">
          <cell r="B59" t="str">
            <v xml:space="preserve">Distracción </v>
          </cell>
        </row>
        <row r="60">
          <cell r="B60" t="str">
            <v>No uso de cinturón de seguridad</v>
          </cell>
        </row>
        <row r="61">
          <cell r="B61" t="str">
            <v xml:space="preserve">No uso del casco </v>
          </cell>
        </row>
        <row r="62">
          <cell r="B62" t="str">
            <v xml:space="preserve">Exceso de velocidad </v>
          </cell>
        </row>
        <row r="63">
          <cell r="B63" t="str">
            <v>Frenadas bruscas</v>
          </cell>
        </row>
        <row r="64">
          <cell r="B64" t="str">
            <v>Aceleraciones bruscas</v>
          </cell>
        </row>
        <row r="65">
          <cell r="B65" t="str">
            <v xml:space="preserve">No respetar la distancia de seguridad </v>
          </cell>
        </row>
        <row r="66">
          <cell r="B66" t="str">
            <v>Alcohol y drogas</v>
          </cell>
        </row>
        <row r="67">
          <cell r="B67" t="str">
            <v>Fatiga y Sueño</v>
          </cell>
        </row>
        <row r="68">
          <cell r="B68" t="str">
            <v>No obedecer las señales de transito</v>
          </cell>
        </row>
        <row r="69">
          <cell r="B69" t="str">
            <v>Adelantamientos imprudentes</v>
          </cell>
        </row>
        <row r="70">
          <cell r="B70" t="str">
            <v>Uso inadecuado de luces</v>
          </cell>
        </row>
        <row r="71">
          <cell r="B71" t="str">
            <v>Adelantar por la derecha</v>
          </cell>
        </row>
        <row r="72">
          <cell r="B72" t="str">
            <v xml:space="preserve">Perdida de equilibrio </v>
          </cell>
        </row>
        <row r="73">
          <cell r="B73" t="str">
            <v>Peatones imprudentes</v>
          </cell>
        </row>
        <row r="74">
          <cell r="B74" t="str">
            <v>Neumaticos</v>
          </cell>
        </row>
        <row r="75">
          <cell r="B75" t="str">
            <v>Mantenimiento de los frenos</v>
          </cell>
        </row>
        <row r="76">
          <cell r="B76" t="str">
            <v xml:space="preserve">Funcionamiento de las luces </v>
          </cell>
        </row>
        <row r="77">
          <cell r="B77" t="str">
            <v>Mantenimiento de la batería</v>
          </cell>
        </row>
        <row r="78">
          <cell r="B78" t="str">
            <v>Revisión de aceite</v>
          </cell>
        </row>
        <row r="79">
          <cell r="B79" t="str">
            <v>Revisión de direccionales</v>
          </cell>
        </row>
        <row r="80">
          <cell r="B80" t="str">
            <v>Revisión de Limpiabrisas y liquido</v>
          </cell>
        </row>
        <row r="81">
          <cell r="B81" t="str">
            <v>Revisión de la cadena de la bicicleta</v>
          </cell>
        </row>
        <row r="82">
          <cell r="B82" t="str">
            <v>Pito</v>
          </cell>
        </row>
        <row r="83">
          <cell r="B83" t="str">
            <v xml:space="preserve">Reflectivo del veículo </v>
          </cell>
        </row>
        <row r="84">
          <cell r="B84" t="str">
            <v>Lubricación de la cadena.</v>
          </cell>
        </row>
        <row r="85">
          <cell r="B85" t="str">
            <v>Metereologicas</v>
          </cell>
        </row>
        <row r="86">
          <cell r="B86" t="str">
            <v>Terremotos</v>
          </cell>
        </row>
        <row r="87">
          <cell r="B87" t="str">
            <v xml:space="preserve">Sismos </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60"/>
  <sheetViews>
    <sheetView tabSelected="1" view="pageBreakPreview" topLeftCell="A2" zoomScale="70" zoomScaleNormal="70" zoomScaleSheetLayoutView="70" zoomScalePageLayoutView="70" workbookViewId="0">
      <selection activeCell="X9" sqref="X9"/>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10" style="1" customWidth="1"/>
    <col min="16" max="16" width="10.7109375" style="1" customWidth="1"/>
    <col min="17" max="17" width="9.140625" style="1" customWidth="1"/>
    <col min="18" max="18" width="10" style="1" customWidth="1"/>
    <col min="19" max="20" width="11.7109375" style="1" customWidth="1"/>
    <col min="21" max="21" width="3.5703125" style="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7" customFormat="1" ht="124.5" customHeight="1">
      <c r="A1" s="184"/>
      <c r="B1" s="185"/>
      <c r="C1" s="86"/>
      <c r="D1" s="86"/>
      <c r="E1" s="86"/>
      <c r="F1" s="86"/>
      <c r="G1" s="171" t="s">
        <v>202</v>
      </c>
      <c r="H1" s="171"/>
      <c r="I1" s="171"/>
      <c r="J1" s="171"/>
      <c r="K1" s="171"/>
      <c r="L1" s="171"/>
      <c r="M1" s="171"/>
      <c r="N1" s="171"/>
      <c r="O1" s="171"/>
      <c r="P1" s="171"/>
      <c r="Q1" s="171"/>
      <c r="R1" s="171"/>
      <c r="S1" s="171"/>
      <c r="T1" s="171"/>
      <c r="U1" s="171"/>
      <c r="V1" s="171"/>
      <c r="W1" s="171"/>
      <c r="X1" s="171"/>
      <c r="Y1" s="171"/>
      <c r="Z1" s="171"/>
      <c r="AA1" s="171"/>
      <c r="AB1" s="171"/>
      <c r="AC1" s="172"/>
      <c r="AD1" s="183" t="s">
        <v>203</v>
      </c>
      <c r="AE1" s="183"/>
    </row>
    <row r="2" spans="1:32" s="3" customFormat="1" ht="21.75" customHeight="1">
      <c r="A2" s="173" t="s">
        <v>204</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2"/>
    </row>
    <row r="3" spans="1:32" s="3" customFormat="1" ht="21.75" customHeight="1">
      <c r="A3" s="173" t="s">
        <v>205</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4"/>
    </row>
    <row r="4" spans="1:32" s="3" customFormat="1" ht="21.75" customHeight="1">
      <c r="A4" s="173" t="s">
        <v>206</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2"/>
    </row>
    <row r="5" spans="1:32" s="3" customFormat="1" ht="21.75" customHeight="1">
      <c r="A5" s="175"/>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7"/>
      <c r="AF5" s="2"/>
    </row>
    <row r="6" spans="1:32" s="3" customFormat="1" ht="21.75" customHeight="1">
      <c r="A6" s="186" t="s">
        <v>0</v>
      </c>
      <c r="B6" s="186" t="s">
        <v>1</v>
      </c>
      <c r="C6" s="186" t="s">
        <v>2</v>
      </c>
      <c r="D6" s="186" t="s">
        <v>3</v>
      </c>
      <c r="E6" s="186" t="s">
        <v>4</v>
      </c>
      <c r="F6" s="179" t="s">
        <v>5</v>
      </c>
      <c r="G6" s="179"/>
      <c r="H6" s="179"/>
      <c r="I6" s="186" t="s">
        <v>6</v>
      </c>
      <c r="J6" s="187" t="s">
        <v>7</v>
      </c>
      <c r="K6" s="187"/>
      <c r="L6" s="187"/>
      <c r="M6" s="179" t="s">
        <v>8</v>
      </c>
      <c r="N6" s="179"/>
      <c r="O6" s="179"/>
      <c r="P6" s="179"/>
      <c r="Q6" s="179"/>
      <c r="R6" s="179"/>
      <c r="S6" s="179"/>
      <c r="T6" s="5" t="s">
        <v>9</v>
      </c>
      <c r="U6" s="180" t="s">
        <v>10</v>
      </c>
      <c r="V6" s="180"/>
      <c r="W6" s="180"/>
      <c r="X6" s="180"/>
      <c r="Y6" s="180"/>
      <c r="Z6" s="180"/>
      <c r="AA6" s="181" t="s">
        <v>11</v>
      </c>
      <c r="AB6" s="181"/>
      <c r="AC6" s="181"/>
      <c r="AD6" s="181"/>
      <c r="AE6" s="182"/>
      <c r="AF6" s="2"/>
    </row>
    <row r="7" spans="1:32" s="3" customFormat="1" ht="21.75" customHeight="1">
      <c r="A7" s="169"/>
      <c r="B7" s="169"/>
      <c r="C7" s="169"/>
      <c r="D7" s="169"/>
      <c r="E7" s="169"/>
      <c r="F7" s="169" t="s">
        <v>12</v>
      </c>
      <c r="G7" s="169" t="s">
        <v>13</v>
      </c>
      <c r="H7" s="169" t="s">
        <v>14</v>
      </c>
      <c r="I7" s="169"/>
      <c r="J7" s="169" t="s">
        <v>15</v>
      </c>
      <c r="K7" s="169" t="s">
        <v>16</v>
      </c>
      <c r="L7" s="169" t="s">
        <v>17</v>
      </c>
      <c r="M7" s="169" t="s">
        <v>18</v>
      </c>
      <c r="N7" s="169" t="s">
        <v>19</v>
      </c>
      <c r="O7" s="169" t="s">
        <v>20</v>
      </c>
      <c r="P7" s="169" t="s">
        <v>21</v>
      </c>
      <c r="Q7" s="169" t="s">
        <v>22</v>
      </c>
      <c r="R7" s="169" t="s">
        <v>23</v>
      </c>
      <c r="S7" s="169" t="s">
        <v>24</v>
      </c>
      <c r="T7" s="169" t="s">
        <v>25</v>
      </c>
      <c r="U7" s="178" t="s">
        <v>26</v>
      </c>
      <c r="V7" s="178"/>
      <c r="W7" s="178"/>
      <c r="X7" s="178"/>
      <c r="Y7" s="169" t="s">
        <v>27</v>
      </c>
      <c r="Z7" s="169" t="s">
        <v>28</v>
      </c>
      <c r="AA7" s="169" t="s">
        <v>29</v>
      </c>
      <c r="AB7" s="169" t="s">
        <v>30</v>
      </c>
      <c r="AC7" s="169" t="s">
        <v>31</v>
      </c>
      <c r="AD7" s="169" t="s">
        <v>32</v>
      </c>
      <c r="AE7" s="170" t="s">
        <v>33</v>
      </c>
      <c r="AF7" s="4"/>
    </row>
    <row r="8" spans="1:32" s="3" customFormat="1" ht="96.75" customHeight="1">
      <c r="A8" s="169"/>
      <c r="B8" s="169"/>
      <c r="C8" s="169"/>
      <c r="D8" s="169"/>
      <c r="E8" s="169"/>
      <c r="F8" s="169"/>
      <c r="G8" s="169"/>
      <c r="H8" s="169"/>
      <c r="I8" s="169"/>
      <c r="J8" s="169"/>
      <c r="K8" s="169"/>
      <c r="L8" s="169"/>
      <c r="M8" s="169"/>
      <c r="N8" s="169"/>
      <c r="O8" s="169"/>
      <c r="P8" s="169"/>
      <c r="Q8" s="169"/>
      <c r="R8" s="169"/>
      <c r="S8" s="169"/>
      <c r="T8" s="169"/>
      <c r="U8" s="6" t="s">
        <v>34</v>
      </c>
      <c r="V8" s="6" t="s">
        <v>35</v>
      </c>
      <c r="W8" s="6" t="s">
        <v>36</v>
      </c>
      <c r="X8" s="6" t="s">
        <v>37</v>
      </c>
      <c r="Y8" s="169"/>
      <c r="Z8" s="169"/>
      <c r="AA8" s="169"/>
      <c r="AB8" s="169"/>
      <c r="AC8" s="169"/>
      <c r="AD8" s="169"/>
      <c r="AE8" s="170"/>
      <c r="AF8" s="4"/>
    </row>
    <row r="9" spans="1:32" s="94" customFormat="1" ht="60.75" customHeight="1">
      <c r="A9" s="146" t="s">
        <v>207</v>
      </c>
      <c r="B9" s="146" t="s">
        <v>208</v>
      </c>
      <c r="C9" s="161" t="s">
        <v>209</v>
      </c>
      <c r="D9" s="161" t="s">
        <v>210</v>
      </c>
      <c r="E9" s="88" t="s">
        <v>211</v>
      </c>
      <c r="F9" s="89" t="s">
        <v>212</v>
      </c>
      <c r="G9" s="88" t="s">
        <v>213</v>
      </c>
      <c r="H9" s="88" t="s">
        <v>214</v>
      </c>
      <c r="I9" s="88" t="s">
        <v>215</v>
      </c>
      <c r="J9" s="88" t="s">
        <v>216</v>
      </c>
      <c r="K9" s="88" t="s">
        <v>216</v>
      </c>
      <c r="L9" s="88" t="s">
        <v>216</v>
      </c>
      <c r="M9" s="90">
        <v>2</v>
      </c>
      <c r="N9" s="90">
        <v>2</v>
      </c>
      <c r="O9" s="91">
        <f t="shared" ref="O9:O56" si="0">IF(OR(M9="",N9=""),"",IF((M9*N9=0),"N/A",M9*N9))</f>
        <v>4</v>
      </c>
      <c r="P9" s="92" t="str">
        <f t="shared" ref="P9:P56" si="1">IF(O9="","",IF(ISTEXT(O9),"N/A",IF(OR(O9=2,O9=4),"Bajo",IF(OR(O9=6,O9=8),"Medio",IF(OR(O9=10,O9=12,O9=18,O9=20),"Alto",IF(OR(O9=24,O9=30,O9=40),"Muy Alto","Error"))))))</f>
        <v>Bajo</v>
      </c>
      <c r="Q9" s="90">
        <v>10</v>
      </c>
      <c r="R9" s="91">
        <f t="shared" ref="R9:R44" si="2">IF(OR(Q9="",O9=""),"",IF(ISTEXT(O9),"N/A",O9*Q9))</f>
        <v>40</v>
      </c>
      <c r="S9" s="92" t="str">
        <f t="shared" ref="S9:S88" si="3">IF(R9="","",IF(ISTEXT(R9),"IV",IF(R9=20,"IV",IF(AND(R9&gt;=40,R9&lt;=120),"III",IF(AND(R9&gt;=150,R9&lt;=500),"II",IF(AND(R9&gt;=600,R9&lt;=4000),"I","Error"))))))</f>
        <v>III</v>
      </c>
      <c r="T9" s="91" t="s">
        <v>142</v>
      </c>
      <c r="U9" s="143"/>
      <c r="V9" s="143"/>
      <c r="W9" s="143"/>
      <c r="X9" s="93"/>
      <c r="Y9" s="93" t="s">
        <v>217</v>
      </c>
      <c r="Z9" s="88" t="s">
        <v>218</v>
      </c>
      <c r="AA9" s="88" t="s">
        <v>219</v>
      </c>
      <c r="AB9" s="88" t="s">
        <v>219</v>
      </c>
      <c r="AC9" s="88" t="s">
        <v>219</v>
      </c>
      <c r="AD9" s="88" t="s">
        <v>220</v>
      </c>
      <c r="AE9" s="88" t="s">
        <v>221</v>
      </c>
    </row>
    <row r="10" spans="1:32" s="94" customFormat="1" ht="60.75" customHeight="1">
      <c r="A10" s="146"/>
      <c r="B10" s="146"/>
      <c r="C10" s="161"/>
      <c r="D10" s="161"/>
      <c r="E10" s="93" t="s">
        <v>211</v>
      </c>
      <c r="F10" s="88" t="s">
        <v>152</v>
      </c>
      <c r="G10" s="88" t="s">
        <v>222</v>
      </c>
      <c r="H10" s="88" t="s">
        <v>223</v>
      </c>
      <c r="I10" s="88" t="s">
        <v>224</v>
      </c>
      <c r="J10" s="88" t="s">
        <v>216</v>
      </c>
      <c r="K10" s="88" t="s">
        <v>225</v>
      </c>
      <c r="L10" s="88" t="s">
        <v>226</v>
      </c>
      <c r="M10" s="95">
        <v>2</v>
      </c>
      <c r="N10" s="95">
        <v>3</v>
      </c>
      <c r="O10" s="92">
        <f t="shared" si="0"/>
        <v>6</v>
      </c>
      <c r="P10" s="92" t="str">
        <f t="shared" si="1"/>
        <v>Medio</v>
      </c>
      <c r="Q10" s="95">
        <v>25</v>
      </c>
      <c r="R10" s="91">
        <f t="shared" si="2"/>
        <v>150</v>
      </c>
      <c r="S10" s="92" t="str">
        <f t="shared" si="3"/>
        <v>II</v>
      </c>
      <c r="T10" s="91" t="str">
        <f t="shared" ref="T10:T11" si="4">IF(S10="","",IF(OR(S10="IV",S10="III"),"Aceptable",IF(S10="II","No Aceptable o Aceptable con controles",IF(S10="I","No Aceptable","Error"))))</f>
        <v>No Aceptable o Aceptable con controles</v>
      </c>
      <c r="U10" s="144"/>
      <c r="V10" s="144"/>
      <c r="W10" s="144"/>
      <c r="X10" s="93"/>
      <c r="Y10" s="93" t="s">
        <v>227</v>
      </c>
      <c r="Z10" s="88" t="s">
        <v>228</v>
      </c>
      <c r="AA10" s="88" t="s">
        <v>219</v>
      </c>
      <c r="AB10" s="88" t="s">
        <v>219</v>
      </c>
      <c r="AC10" s="88" t="s">
        <v>219</v>
      </c>
      <c r="AD10" s="88" t="s">
        <v>229</v>
      </c>
      <c r="AE10" s="88" t="s">
        <v>219</v>
      </c>
    </row>
    <row r="11" spans="1:32" s="94" customFormat="1" ht="60.75" customHeight="1">
      <c r="A11" s="146"/>
      <c r="B11" s="146"/>
      <c r="C11" s="161"/>
      <c r="D11" s="161"/>
      <c r="E11" s="93" t="s">
        <v>211</v>
      </c>
      <c r="F11" s="88" t="s">
        <v>152</v>
      </c>
      <c r="G11" s="88" t="s">
        <v>230</v>
      </c>
      <c r="H11" s="88" t="s">
        <v>231</v>
      </c>
      <c r="I11" s="88" t="s">
        <v>232</v>
      </c>
      <c r="J11" s="88" t="s">
        <v>216</v>
      </c>
      <c r="K11" s="88" t="s">
        <v>225</v>
      </c>
      <c r="L11" s="88" t="s">
        <v>226</v>
      </c>
      <c r="M11" s="95">
        <v>6</v>
      </c>
      <c r="N11" s="95">
        <v>4</v>
      </c>
      <c r="O11" s="92">
        <f t="shared" si="0"/>
        <v>24</v>
      </c>
      <c r="P11" s="92" t="str">
        <f t="shared" si="1"/>
        <v>Muy Alto</v>
      </c>
      <c r="Q11" s="95">
        <v>25</v>
      </c>
      <c r="R11" s="91">
        <f t="shared" si="2"/>
        <v>600</v>
      </c>
      <c r="S11" s="92" t="str">
        <f t="shared" si="3"/>
        <v>I</v>
      </c>
      <c r="T11" s="91" t="str">
        <f t="shared" si="4"/>
        <v>No Aceptable</v>
      </c>
      <c r="U11" s="144"/>
      <c r="V11" s="144"/>
      <c r="W11" s="144"/>
      <c r="X11" s="93"/>
      <c r="Y11" s="93" t="s">
        <v>227</v>
      </c>
      <c r="Z11" s="88" t="s">
        <v>228</v>
      </c>
      <c r="AA11" s="88" t="s">
        <v>219</v>
      </c>
      <c r="AB11" s="88" t="s">
        <v>219</v>
      </c>
      <c r="AC11" s="88" t="s">
        <v>219</v>
      </c>
      <c r="AD11" s="88" t="s">
        <v>229</v>
      </c>
      <c r="AE11" s="88" t="s">
        <v>219</v>
      </c>
    </row>
    <row r="12" spans="1:32" s="94" customFormat="1" ht="60.75" customHeight="1">
      <c r="A12" s="146"/>
      <c r="B12" s="146"/>
      <c r="C12" s="161"/>
      <c r="D12" s="161"/>
      <c r="E12" s="88" t="s">
        <v>211</v>
      </c>
      <c r="F12" s="88" t="s">
        <v>150</v>
      </c>
      <c r="G12" s="88" t="s">
        <v>233</v>
      </c>
      <c r="H12" s="88" t="s">
        <v>234</v>
      </c>
      <c r="I12" s="88" t="s">
        <v>235</v>
      </c>
      <c r="J12" s="88" t="s">
        <v>216</v>
      </c>
      <c r="K12" s="88" t="s">
        <v>236</v>
      </c>
      <c r="L12" s="88" t="s">
        <v>237</v>
      </c>
      <c r="M12" s="95">
        <v>2</v>
      </c>
      <c r="N12" s="95">
        <v>2</v>
      </c>
      <c r="O12" s="92">
        <f t="shared" si="0"/>
        <v>4</v>
      </c>
      <c r="P12" s="92" t="str">
        <f t="shared" si="1"/>
        <v>Bajo</v>
      </c>
      <c r="Q12" s="95">
        <v>25</v>
      </c>
      <c r="R12" s="92">
        <f t="shared" si="2"/>
        <v>100</v>
      </c>
      <c r="S12" s="92" t="str">
        <f t="shared" si="3"/>
        <v>III</v>
      </c>
      <c r="T12" s="91" t="s">
        <v>142</v>
      </c>
      <c r="U12" s="144"/>
      <c r="V12" s="144"/>
      <c r="W12" s="144"/>
      <c r="X12" s="93"/>
      <c r="Y12" s="93" t="s">
        <v>238</v>
      </c>
      <c r="Z12" s="88" t="s">
        <v>239</v>
      </c>
      <c r="AA12" s="88" t="s">
        <v>219</v>
      </c>
      <c r="AB12" s="88" t="s">
        <v>219</v>
      </c>
      <c r="AC12" s="88" t="s">
        <v>240</v>
      </c>
      <c r="AD12" s="88" t="s">
        <v>241</v>
      </c>
      <c r="AE12" s="88" t="s">
        <v>219</v>
      </c>
    </row>
    <row r="13" spans="1:32" s="94" customFormat="1" ht="60.75" customHeight="1">
      <c r="A13" s="146"/>
      <c r="B13" s="146"/>
      <c r="C13" s="161"/>
      <c r="D13" s="161"/>
      <c r="E13" s="88" t="s">
        <v>211</v>
      </c>
      <c r="F13" s="88" t="s">
        <v>150</v>
      </c>
      <c r="G13" s="88" t="s">
        <v>242</v>
      </c>
      <c r="H13" s="88" t="s">
        <v>243</v>
      </c>
      <c r="I13" s="88" t="s">
        <v>244</v>
      </c>
      <c r="J13" s="88" t="s">
        <v>245</v>
      </c>
      <c r="K13" s="88" t="s">
        <v>236</v>
      </c>
      <c r="L13" s="88" t="s">
        <v>237</v>
      </c>
      <c r="M13" s="95">
        <v>2</v>
      </c>
      <c r="N13" s="95">
        <v>3</v>
      </c>
      <c r="O13" s="92">
        <f t="shared" si="0"/>
        <v>6</v>
      </c>
      <c r="P13" s="92" t="str">
        <f t="shared" si="1"/>
        <v>Medio</v>
      </c>
      <c r="Q13" s="95">
        <v>10</v>
      </c>
      <c r="R13" s="92">
        <f t="shared" si="2"/>
        <v>60</v>
      </c>
      <c r="S13" s="92" t="str">
        <f t="shared" si="3"/>
        <v>III</v>
      </c>
      <c r="T13" s="91" t="s">
        <v>142</v>
      </c>
      <c r="U13" s="144"/>
      <c r="V13" s="144"/>
      <c r="W13" s="144"/>
      <c r="X13" s="93"/>
      <c r="Y13" s="93" t="s">
        <v>238</v>
      </c>
      <c r="Z13" s="88" t="s">
        <v>246</v>
      </c>
      <c r="AA13" s="88" t="s">
        <v>219</v>
      </c>
      <c r="AB13" s="88" t="s">
        <v>219</v>
      </c>
      <c r="AC13" s="88" t="s">
        <v>240</v>
      </c>
      <c r="AD13" s="88" t="s">
        <v>241</v>
      </c>
      <c r="AE13" s="88" t="s">
        <v>219</v>
      </c>
    </row>
    <row r="14" spans="1:32" s="94" customFormat="1" ht="60.75" customHeight="1">
      <c r="A14" s="146"/>
      <c r="B14" s="146"/>
      <c r="C14" s="161"/>
      <c r="D14" s="161"/>
      <c r="E14" s="88" t="s">
        <v>211</v>
      </c>
      <c r="F14" s="88" t="s">
        <v>150</v>
      </c>
      <c r="G14" s="88" t="s">
        <v>242</v>
      </c>
      <c r="H14" s="88" t="s">
        <v>247</v>
      </c>
      <c r="I14" s="88" t="s">
        <v>248</v>
      </c>
      <c r="J14" s="88" t="s">
        <v>216</v>
      </c>
      <c r="K14" s="88" t="s">
        <v>236</v>
      </c>
      <c r="L14" s="88" t="s">
        <v>216</v>
      </c>
      <c r="M14" s="90">
        <v>2</v>
      </c>
      <c r="N14" s="90">
        <v>3</v>
      </c>
      <c r="O14" s="91">
        <f t="shared" si="0"/>
        <v>6</v>
      </c>
      <c r="P14" s="92" t="str">
        <f t="shared" si="1"/>
        <v>Medio</v>
      </c>
      <c r="Q14" s="90">
        <v>10</v>
      </c>
      <c r="R14" s="91">
        <f t="shared" si="2"/>
        <v>60</v>
      </c>
      <c r="S14" s="92" t="str">
        <f t="shared" si="3"/>
        <v>III</v>
      </c>
      <c r="T14" s="91" t="s">
        <v>142</v>
      </c>
      <c r="U14" s="144"/>
      <c r="V14" s="144"/>
      <c r="W14" s="144"/>
      <c r="X14" s="93"/>
      <c r="Y14" s="93" t="s">
        <v>249</v>
      </c>
      <c r="Z14" s="88" t="s">
        <v>250</v>
      </c>
      <c r="AA14" s="88" t="s">
        <v>219</v>
      </c>
      <c r="AB14" s="88" t="s">
        <v>251</v>
      </c>
      <c r="AC14" s="88" t="s">
        <v>219</v>
      </c>
      <c r="AD14" s="88" t="s">
        <v>252</v>
      </c>
      <c r="AE14" s="88" t="s">
        <v>219</v>
      </c>
    </row>
    <row r="15" spans="1:32" s="94" customFormat="1" ht="60.75" customHeight="1">
      <c r="A15" s="146"/>
      <c r="B15" s="146"/>
      <c r="C15" s="161"/>
      <c r="D15" s="161"/>
      <c r="E15" s="88" t="s">
        <v>211</v>
      </c>
      <c r="F15" s="88" t="s">
        <v>253</v>
      </c>
      <c r="G15" s="88" t="s">
        <v>254</v>
      </c>
      <c r="H15" s="88" t="s">
        <v>255</v>
      </c>
      <c r="I15" s="88" t="s">
        <v>256</v>
      </c>
      <c r="J15" s="88" t="s">
        <v>257</v>
      </c>
      <c r="K15" s="88" t="s">
        <v>258</v>
      </c>
      <c r="L15" s="88" t="s">
        <v>237</v>
      </c>
      <c r="M15" s="95">
        <v>2</v>
      </c>
      <c r="N15" s="95">
        <v>3</v>
      </c>
      <c r="O15" s="92">
        <f t="shared" si="0"/>
        <v>6</v>
      </c>
      <c r="P15" s="92" t="str">
        <f t="shared" si="1"/>
        <v>Medio</v>
      </c>
      <c r="Q15" s="95">
        <v>25</v>
      </c>
      <c r="R15" s="92">
        <f t="shared" si="2"/>
        <v>150</v>
      </c>
      <c r="S15" s="92" t="str">
        <f t="shared" si="3"/>
        <v>II</v>
      </c>
      <c r="T15" s="91" t="str">
        <f t="shared" ref="T15:T16" si="5">IF(S15="","",IF(OR(S15="IV",S15="III"),"Aceptable",IF(S15="II","No Aceptable o Aceptable con controles",IF(S15="I","No Aceptable","Error"))))</f>
        <v>No Aceptable o Aceptable con controles</v>
      </c>
      <c r="U15" s="144"/>
      <c r="V15" s="144"/>
      <c r="W15" s="144"/>
      <c r="X15" s="93"/>
      <c r="Y15" s="93" t="s">
        <v>259</v>
      </c>
      <c r="Z15" s="88" t="s">
        <v>260</v>
      </c>
      <c r="AA15" s="88" t="s">
        <v>219</v>
      </c>
      <c r="AB15" s="88" t="s">
        <v>219</v>
      </c>
      <c r="AC15" s="88" t="s">
        <v>261</v>
      </c>
      <c r="AD15" s="88" t="s">
        <v>262</v>
      </c>
      <c r="AE15" s="88" t="s">
        <v>219</v>
      </c>
    </row>
    <row r="16" spans="1:32" s="94" customFormat="1" ht="60.75" customHeight="1">
      <c r="A16" s="146"/>
      <c r="B16" s="146"/>
      <c r="C16" s="161"/>
      <c r="D16" s="161"/>
      <c r="E16" s="88" t="s">
        <v>211</v>
      </c>
      <c r="F16" s="88" t="s">
        <v>253</v>
      </c>
      <c r="G16" s="88" t="s">
        <v>263</v>
      </c>
      <c r="H16" s="88" t="s">
        <v>264</v>
      </c>
      <c r="I16" s="88" t="s">
        <v>265</v>
      </c>
      <c r="J16" s="88" t="s">
        <v>266</v>
      </c>
      <c r="K16" s="88" t="s">
        <v>258</v>
      </c>
      <c r="L16" s="88" t="s">
        <v>237</v>
      </c>
      <c r="M16" s="95">
        <v>2</v>
      </c>
      <c r="N16" s="95">
        <v>3</v>
      </c>
      <c r="O16" s="92">
        <f t="shared" si="0"/>
        <v>6</v>
      </c>
      <c r="P16" s="92" t="str">
        <f t="shared" si="1"/>
        <v>Medio</v>
      </c>
      <c r="Q16" s="95">
        <v>25</v>
      </c>
      <c r="R16" s="92">
        <f t="shared" si="2"/>
        <v>150</v>
      </c>
      <c r="S16" s="92" t="str">
        <f t="shared" si="3"/>
        <v>II</v>
      </c>
      <c r="T16" s="91" t="str">
        <f t="shared" si="5"/>
        <v>No Aceptable o Aceptable con controles</v>
      </c>
      <c r="U16" s="144"/>
      <c r="V16" s="144"/>
      <c r="W16" s="144"/>
      <c r="X16" s="93"/>
      <c r="Y16" s="93" t="s">
        <v>267</v>
      </c>
      <c r="Z16" s="88" t="s">
        <v>260</v>
      </c>
      <c r="AA16" s="88" t="s">
        <v>219</v>
      </c>
      <c r="AB16" s="88" t="s">
        <v>219</v>
      </c>
      <c r="AC16" s="88" t="s">
        <v>261</v>
      </c>
      <c r="AD16" s="88" t="s">
        <v>268</v>
      </c>
      <c r="AE16" s="88" t="s">
        <v>219</v>
      </c>
    </row>
    <row r="17" spans="1:31" s="94" customFormat="1" ht="60.75" customHeight="1">
      <c r="A17" s="146"/>
      <c r="B17" s="146"/>
      <c r="C17" s="161"/>
      <c r="D17" s="161"/>
      <c r="E17" s="96" t="s">
        <v>269</v>
      </c>
      <c r="F17" s="88" t="s">
        <v>151</v>
      </c>
      <c r="G17" s="96" t="s">
        <v>270</v>
      </c>
      <c r="H17" s="96" t="s">
        <v>271</v>
      </c>
      <c r="I17" s="88" t="s">
        <v>272</v>
      </c>
      <c r="J17" s="88" t="s">
        <v>273</v>
      </c>
      <c r="K17" s="88" t="s">
        <v>274</v>
      </c>
      <c r="L17" s="88" t="s">
        <v>275</v>
      </c>
      <c r="M17" s="95">
        <v>2</v>
      </c>
      <c r="N17" s="95">
        <v>2</v>
      </c>
      <c r="O17" s="92">
        <f t="shared" si="0"/>
        <v>4</v>
      </c>
      <c r="P17" s="92" t="str">
        <f t="shared" si="1"/>
        <v>Bajo</v>
      </c>
      <c r="Q17" s="95">
        <v>10</v>
      </c>
      <c r="R17" s="92">
        <f t="shared" si="2"/>
        <v>40</v>
      </c>
      <c r="S17" s="92" t="str">
        <f t="shared" si="3"/>
        <v>III</v>
      </c>
      <c r="T17" s="91" t="s">
        <v>142</v>
      </c>
      <c r="U17" s="144"/>
      <c r="V17" s="144"/>
      <c r="W17" s="144"/>
      <c r="X17" s="88"/>
      <c r="Y17" s="88" t="s">
        <v>276</v>
      </c>
      <c r="Z17" s="88" t="s">
        <v>277</v>
      </c>
      <c r="AA17" s="88" t="s">
        <v>278</v>
      </c>
      <c r="AB17" s="88" t="s">
        <v>278</v>
      </c>
      <c r="AC17" s="88" t="s">
        <v>278</v>
      </c>
      <c r="AD17" s="88" t="s">
        <v>279</v>
      </c>
      <c r="AE17" s="88" t="s">
        <v>221</v>
      </c>
    </row>
    <row r="18" spans="1:31" s="94" customFormat="1" ht="60.75" customHeight="1">
      <c r="A18" s="146"/>
      <c r="B18" s="146"/>
      <c r="C18" s="161"/>
      <c r="D18" s="161"/>
      <c r="E18" s="97" t="s">
        <v>211</v>
      </c>
      <c r="F18" s="98" t="s">
        <v>280</v>
      </c>
      <c r="G18" s="98" t="s">
        <v>281</v>
      </c>
      <c r="H18" s="98" t="s">
        <v>282</v>
      </c>
      <c r="I18" s="98" t="s">
        <v>283</v>
      </c>
      <c r="J18" s="98" t="s">
        <v>216</v>
      </c>
      <c r="K18" s="98" t="s">
        <v>216</v>
      </c>
      <c r="L18" s="98" t="s">
        <v>284</v>
      </c>
      <c r="M18" s="95">
        <v>2</v>
      </c>
      <c r="N18" s="95">
        <v>2</v>
      </c>
      <c r="O18" s="91">
        <f t="shared" si="0"/>
        <v>4</v>
      </c>
      <c r="P18" s="92" t="str">
        <f t="shared" si="1"/>
        <v>Bajo</v>
      </c>
      <c r="Q18" s="90">
        <v>60</v>
      </c>
      <c r="R18" s="92">
        <f t="shared" si="2"/>
        <v>240</v>
      </c>
      <c r="S18" s="92" t="str">
        <f t="shared" si="3"/>
        <v>II</v>
      </c>
      <c r="T18" s="91" t="str">
        <f t="shared" ref="T18:T21" si="6">IF(S18="","",IF(OR(S18="IV",S18="III"),"Aceptable",IF(S18="II","No Aceptable o Aceptable con controles",IF(S18="I","No Aceptable","Error"))))</f>
        <v>No Aceptable o Aceptable con controles</v>
      </c>
      <c r="U18" s="144"/>
      <c r="V18" s="144"/>
      <c r="W18" s="144"/>
      <c r="X18" s="93"/>
      <c r="Y18" s="93" t="s">
        <v>285</v>
      </c>
      <c r="Z18" s="88" t="s">
        <v>286</v>
      </c>
      <c r="AA18" s="99" t="s">
        <v>287</v>
      </c>
      <c r="AB18" s="99" t="s">
        <v>287</v>
      </c>
      <c r="AC18" s="88" t="s">
        <v>219</v>
      </c>
      <c r="AD18" s="88" t="s">
        <v>288</v>
      </c>
      <c r="AE18" s="88" t="s">
        <v>219</v>
      </c>
    </row>
    <row r="19" spans="1:31" s="94" customFormat="1" ht="60.75" customHeight="1">
      <c r="A19" s="146"/>
      <c r="B19" s="146"/>
      <c r="C19" s="161"/>
      <c r="D19" s="161"/>
      <c r="E19" s="97" t="s">
        <v>211</v>
      </c>
      <c r="F19" s="98" t="s">
        <v>280</v>
      </c>
      <c r="G19" s="98" t="s">
        <v>281</v>
      </c>
      <c r="H19" s="98" t="s">
        <v>289</v>
      </c>
      <c r="I19" s="98" t="s">
        <v>290</v>
      </c>
      <c r="J19" s="98" t="s">
        <v>216</v>
      </c>
      <c r="K19" s="98" t="s">
        <v>216</v>
      </c>
      <c r="L19" s="98" t="s">
        <v>284</v>
      </c>
      <c r="M19" s="90">
        <v>6</v>
      </c>
      <c r="N19" s="95">
        <v>3</v>
      </c>
      <c r="O19" s="91">
        <f t="shared" si="0"/>
        <v>18</v>
      </c>
      <c r="P19" s="92" t="str">
        <f t="shared" si="1"/>
        <v>Alto</v>
      </c>
      <c r="Q19" s="90">
        <v>60</v>
      </c>
      <c r="R19" s="92">
        <f t="shared" si="2"/>
        <v>1080</v>
      </c>
      <c r="S19" s="92" t="str">
        <f t="shared" si="3"/>
        <v>I</v>
      </c>
      <c r="T19" s="91" t="str">
        <f t="shared" si="6"/>
        <v>No Aceptable</v>
      </c>
      <c r="U19" s="144"/>
      <c r="V19" s="144"/>
      <c r="W19" s="144"/>
      <c r="X19" s="100"/>
      <c r="Y19" s="100" t="s">
        <v>291</v>
      </c>
      <c r="Z19" s="101" t="s">
        <v>292</v>
      </c>
      <c r="AA19" s="99" t="s">
        <v>287</v>
      </c>
      <c r="AB19" s="99" t="s">
        <v>287</v>
      </c>
      <c r="AC19" s="88" t="s">
        <v>219</v>
      </c>
      <c r="AD19" s="88" t="s">
        <v>293</v>
      </c>
      <c r="AE19" s="88" t="s">
        <v>219</v>
      </c>
    </row>
    <row r="20" spans="1:31" s="94" customFormat="1" ht="60.75" customHeight="1">
      <c r="A20" s="146"/>
      <c r="B20" s="146"/>
      <c r="C20" s="161"/>
      <c r="D20" s="161"/>
      <c r="E20" s="93" t="s">
        <v>211</v>
      </c>
      <c r="F20" s="88" t="s">
        <v>280</v>
      </c>
      <c r="G20" s="88" t="s">
        <v>281</v>
      </c>
      <c r="H20" s="88" t="s">
        <v>294</v>
      </c>
      <c r="I20" s="88" t="s">
        <v>295</v>
      </c>
      <c r="J20" s="88" t="s">
        <v>216</v>
      </c>
      <c r="K20" s="88" t="s">
        <v>216</v>
      </c>
      <c r="L20" s="88" t="s">
        <v>284</v>
      </c>
      <c r="M20" s="90">
        <v>2</v>
      </c>
      <c r="N20" s="90">
        <v>3</v>
      </c>
      <c r="O20" s="91">
        <f t="shared" si="0"/>
        <v>6</v>
      </c>
      <c r="P20" s="92" t="str">
        <f t="shared" si="1"/>
        <v>Medio</v>
      </c>
      <c r="Q20" s="90">
        <v>60</v>
      </c>
      <c r="R20" s="92">
        <f t="shared" si="2"/>
        <v>360</v>
      </c>
      <c r="S20" s="92" t="str">
        <f t="shared" si="3"/>
        <v>II</v>
      </c>
      <c r="T20" s="91" t="str">
        <f t="shared" si="6"/>
        <v>No Aceptable o Aceptable con controles</v>
      </c>
      <c r="U20" s="144"/>
      <c r="V20" s="144"/>
      <c r="W20" s="144"/>
      <c r="X20" s="100"/>
      <c r="Y20" s="100" t="s">
        <v>291</v>
      </c>
      <c r="Z20" s="101" t="s">
        <v>292</v>
      </c>
      <c r="AA20" s="99" t="s">
        <v>287</v>
      </c>
      <c r="AB20" s="99" t="s">
        <v>287</v>
      </c>
      <c r="AC20" s="88" t="s">
        <v>219</v>
      </c>
      <c r="AD20" s="88" t="s">
        <v>296</v>
      </c>
      <c r="AE20" s="88" t="s">
        <v>219</v>
      </c>
    </row>
    <row r="21" spans="1:31" s="94" customFormat="1" ht="60.75" customHeight="1">
      <c r="A21" s="146"/>
      <c r="B21" s="146"/>
      <c r="C21" s="161"/>
      <c r="D21" s="161"/>
      <c r="E21" s="88" t="s">
        <v>211</v>
      </c>
      <c r="F21" s="88" t="s">
        <v>280</v>
      </c>
      <c r="G21" s="88" t="s">
        <v>297</v>
      </c>
      <c r="H21" s="88" t="s">
        <v>298</v>
      </c>
      <c r="I21" s="88" t="s">
        <v>295</v>
      </c>
      <c r="J21" s="88" t="s">
        <v>299</v>
      </c>
      <c r="K21" s="88" t="s">
        <v>300</v>
      </c>
      <c r="L21" s="88" t="s">
        <v>301</v>
      </c>
      <c r="M21" s="90">
        <v>2</v>
      </c>
      <c r="N21" s="90">
        <v>2</v>
      </c>
      <c r="O21" s="91">
        <f t="shared" si="0"/>
        <v>4</v>
      </c>
      <c r="P21" s="92" t="str">
        <f t="shared" si="1"/>
        <v>Bajo</v>
      </c>
      <c r="Q21" s="90">
        <v>60</v>
      </c>
      <c r="R21" s="91">
        <f t="shared" si="2"/>
        <v>240</v>
      </c>
      <c r="S21" s="92" t="str">
        <f t="shared" si="3"/>
        <v>II</v>
      </c>
      <c r="T21" s="91" t="str">
        <f t="shared" si="6"/>
        <v>No Aceptable o Aceptable con controles</v>
      </c>
      <c r="U21" s="144"/>
      <c r="V21" s="144"/>
      <c r="W21" s="144"/>
      <c r="X21" s="93"/>
      <c r="Y21" s="93" t="s">
        <v>302</v>
      </c>
      <c r="Z21" s="88" t="s">
        <v>303</v>
      </c>
      <c r="AA21" s="88" t="s">
        <v>219</v>
      </c>
      <c r="AB21" s="88" t="s">
        <v>219</v>
      </c>
      <c r="AC21" s="88" t="s">
        <v>304</v>
      </c>
      <c r="AD21" s="88" t="s">
        <v>305</v>
      </c>
      <c r="AE21" s="88" t="s">
        <v>219</v>
      </c>
    </row>
    <row r="22" spans="1:31" s="94" customFormat="1" ht="60.75" customHeight="1">
      <c r="A22" s="146"/>
      <c r="B22" s="146"/>
      <c r="C22" s="161"/>
      <c r="D22" s="161"/>
      <c r="E22" s="93" t="s">
        <v>211</v>
      </c>
      <c r="F22" s="88" t="s">
        <v>280</v>
      </c>
      <c r="G22" s="88" t="s">
        <v>306</v>
      </c>
      <c r="H22" s="88" t="s">
        <v>307</v>
      </c>
      <c r="I22" s="88" t="s">
        <v>308</v>
      </c>
      <c r="J22" s="88" t="s">
        <v>309</v>
      </c>
      <c r="K22" s="88" t="s">
        <v>310</v>
      </c>
      <c r="L22" s="88" t="s">
        <v>311</v>
      </c>
      <c r="M22" s="90">
        <v>2</v>
      </c>
      <c r="N22" s="90">
        <v>4</v>
      </c>
      <c r="O22" s="91">
        <f t="shared" si="0"/>
        <v>8</v>
      </c>
      <c r="P22" s="92" t="str">
        <f t="shared" si="1"/>
        <v>Medio</v>
      </c>
      <c r="Q22" s="90">
        <v>10</v>
      </c>
      <c r="R22" s="92">
        <f t="shared" si="2"/>
        <v>80</v>
      </c>
      <c r="S22" s="92" t="str">
        <f t="shared" si="3"/>
        <v>III</v>
      </c>
      <c r="T22" s="91" t="s">
        <v>142</v>
      </c>
      <c r="U22" s="144"/>
      <c r="V22" s="144"/>
      <c r="W22" s="144"/>
      <c r="X22" s="93"/>
      <c r="Y22" s="93" t="s">
        <v>312</v>
      </c>
      <c r="Z22" s="88" t="s">
        <v>313</v>
      </c>
      <c r="AA22" s="88" t="s">
        <v>219</v>
      </c>
      <c r="AB22" s="88" t="s">
        <v>278</v>
      </c>
      <c r="AC22" s="88" t="s">
        <v>314</v>
      </c>
      <c r="AD22" s="88" t="s">
        <v>315</v>
      </c>
      <c r="AE22" s="88" t="s">
        <v>219</v>
      </c>
    </row>
    <row r="23" spans="1:31" s="102" customFormat="1" ht="68.45" customHeight="1">
      <c r="A23" s="146"/>
      <c r="B23" s="146"/>
      <c r="C23" s="161"/>
      <c r="D23" s="161"/>
      <c r="E23" s="93" t="s">
        <v>316</v>
      </c>
      <c r="F23" s="88" t="s">
        <v>317</v>
      </c>
      <c r="G23" s="88" t="s">
        <v>318</v>
      </c>
      <c r="H23" s="88" t="s">
        <v>319</v>
      </c>
      <c r="I23" s="88" t="s">
        <v>320</v>
      </c>
      <c r="J23" s="88" t="s">
        <v>321</v>
      </c>
      <c r="K23" s="88" t="s">
        <v>322</v>
      </c>
      <c r="L23" s="88" t="s">
        <v>323</v>
      </c>
      <c r="M23" s="95">
        <v>2</v>
      </c>
      <c r="N23" s="95">
        <v>1</v>
      </c>
      <c r="O23" s="91">
        <f t="shared" si="0"/>
        <v>2</v>
      </c>
      <c r="P23" s="92" t="str">
        <f t="shared" si="1"/>
        <v>Bajo</v>
      </c>
      <c r="Q23" s="95">
        <v>10</v>
      </c>
      <c r="R23" s="92">
        <f t="shared" si="2"/>
        <v>20</v>
      </c>
      <c r="S23" s="92" t="str">
        <f t="shared" si="3"/>
        <v>IV</v>
      </c>
      <c r="T23" s="92" t="str">
        <f t="shared" ref="T23:T24" si="7">IF(S23="","",IF(OR(S23="IV",S23="III"),"Aceptable",IF(S23="II","No Aceptable o Aceptable con controles",IF(S23="I","No Aceptable","Error"))))</f>
        <v>Aceptable</v>
      </c>
      <c r="U23" s="144"/>
      <c r="V23" s="144"/>
      <c r="W23" s="144"/>
      <c r="X23" s="93"/>
      <c r="Y23" s="93" t="s">
        <v>312</v>
      </c>
      <c r="Z23" s="88" t="s">
        <v>324</v>
      </c>
      <c r="AA23" s="88" t="s">
        <v>278</v>
      </c>
      <c r="AB23" s="88" t="s">
        <v>278</v>
      </c>
      <c r="AC23" s="88" t="s">
        <v>325</v>
      </c>
      <c r="AD23" s="88" t="s">
        <v>326</v>
      </c>
      <c r="AE23" s="88" t="s">
        <v>219</v>
      </c>
    </row>
    <row r="24" spans="1:31" s="102" customFormat="1" ht="68.45" customHeight="1">
      <c r="A24" s="146"/>
      <c r="B24" s="146"/>
      <c r="C24" s="161"/>
      <c r="D24" s="161"/>
      <c r="E24" s="93" t="s">
        <v>316</v>
      </c>
      <c r="F24" s="88" t="s">
        <v>317</v>
      </c>
      <c r="G24" s="88" t="s">
        <v>318</v>
      </c>
      <c r="H24" s="88" t="s">
        <v>327</v>
      </c>
      <c r="I24" s="88" t="s">
        <v>320</v>
      </c>
      <c r="J24" s="88" t="s">
        <v>321</v>
      </c>
      <c r="K24" s="88" t="s">
        <v>322</v>
      </c>
      <c r="L24" s="88" t="s">
        <v>323</v>
      </c>
      <c r="M24" s="95">
        <v>2</v>
      </c>
      <c r="N24" s="95">
        <v>1</v>
      </c>
      <c r="O24" s="91">
        <f t="shared" si="0"/>
        <v>2</v>
      </c>
      <c r="P24" s="92" t="str">
        <f t="shared" si="1"/>
        <v>Bajo</v>
      </c>
      <c r="Q24" s="95">
        <v>10</v>
      </c>
      <c r="R24" s="92">
        <f t="shared" si="2"/>
        <v>20</v>
      </c>
      <c r="S24" s="92" t="str">
        <f t="shared" si="3"/>
        <v>IV</v>
      </c>
      <c r="T24" s="92" t="str">
        <f t="shared" si="7"/>
        <v>Aceptable</v>
      </c>
      <c r="U24" s="144"/>
      <c r="V24" s="144"/>
      <c r="W24" s="144"/>
      <c r="X24" s="93"/>
      <c r="Y24" s="93" t="s">
        <v>312</v>
      </c>
      <c r="Z24" s="88" t="s">
        <v>324</v>
      </c>
      <c r="AA24" s="88" t="s">
        <v>278</v>
      </c>
      <c r="AB24" s="88" t="s">
        <v>278</v>
      </c>
      <c r="AC24" s="88" t="s">
        <v>325</v>
      </c>
      <c r="AD24" s="88" t="s">
        <v>326</v>
      </c>
      <c r="AE24" s="88" t="s">
        <v>219</v>
      </c>
    </row>
    <row r="25" spans="1:31" s="94" customFormat="1" ht="60.75" customHeight="1">
      <c r="A25" s="146"/>
      <c r="B25" s="146"/>
      <c r="C25" s="161"/>
      <c r="D25" s="161"/>
      <c r="E25" s="97" t="s">
        <v>328</v>
      </c>
      <c r="F25" s="98" t="s">
        <v>280</v>
      </c>
      <c r="G25" s="98" t="s">
        <v>297</v>
      </c>
      <c r="H25" s="98" t="s">
        <v>329</v>
      </c>
      <c r="I25" s="98" t="s">
        <v>330</v>
      </c>
      <c r="J25" s="98" t="s">
        <v>216</v>
      </c>
      <c r="K25" s="98" t="s">
        <v>216</v>
      </c>
      <c r="L25" s="98" t="s">
        <v>216</v>
      </c>
      <c r="M25" s="103">
        <v>2</v>
      </c>
      <c r="N25" s="103">
        <v>2</v>
      </c>
      <c r="O25" s="104">
        <f t="shared" si="0"/>
        <v>4</v>
      </c>
      <c r="P25" s="105" t="str">
        <f t="shared" si="1"/>
        <v>Bajo</v>
      </c>
      <c r="Q25" s="103">
        <v>10</v>
      </c>
      <c r="R25" s="105">
        <f t="shared" si="2"/>
        <v>40</v>
      </c>
      <c r="S25" s="92" t="str">
        <f t="shared" si="3"/>
        <v>III</v>
      </c>
      <c r="T25" s="91" t="s">
        <v>142</v>
      </c>
      <c r="U25" s="144"/>
      <c r="V25" s="144"/>
      <c r="W25" s="144"/>
      <c r="X25" s="93"/>
      <c r="Y25" s="93" t="s">
        <v>331</v>
      </c>
      <c r="Z25" s="88" t="s">
        <v>332</v>
      </c>
      <c r="AA25" s="88" t="s">
        <v>219</v>
      </c>
      <c r="AB25" s="88" t="s">
        <v>278</v>
      </c>
      <c r="AC25" s="88" t="s">
        <v>219</v>
      </c>
      <c r="AD25" s="88" t="s">
        <v>333</v>
      </c>
      <c r="AE25" s="88" t="s">
        <v>219</v>
      </c>
    </row>
    <row r="26" spans="1:31" s="94" customFormat="1" ht="60.75" customHeight="1">
      <c r="A26" s="146"/>
      <c r="B26" s="146"/>
      <c r="C26" s="161"/>
      <c r="D26" s="161"/>
      <c r="E26" s="88" t="s">
        <v>211</v>
      </c>
      <c r="F26" s="88" t="s">
        <v>280</v>
      </c>
      <c r="G26" s="88" t="s">
        <v>334</v>
      </c>
      <c r="H26" s="88" t="s">
        <v>335</v>
      </c>
      <c r="I26" s="88" t="s">
        <v>336</v>
      </c>
      <c r="J26" s="88" t="s">
        <v>216</v>
      </c>
      <c r="K26" s="88" t="s">
        <v>274</v>
      </c>
      <c r="L26" s="88" t="s">
        <v>284</v>
      </c>
      <c r="M26" s="95">
        <v>6</v>
      </c>
      <c r="N26" s="95">
        <v>3</v>
      </c>
      <c r="O26" s="92">
        <f t="shared" si="0"/>
        <v>18</v>
      </c>
      <c r="P26" s="92" t="str">
        <f t="shared" si="1"/>
        <v>Alto</v>
      </c>
      <c r="Q26" s="95">
        <v>10</v>
      </c>
      <c r="R26" s="92">
        <f t="shared" si="2"/>
        <v>180</v>
      </c>
      <c r="S26" s="92" t="str">
        <f t="shared" si="3"/>
        <v>II</v>
      </c>
      <c r="T26" s="91" t="str">
        <f t="shared" ref="T26:T27" si="8">IF(S26="","",IF(OR(S26="IV",S26="III"),"Aceptable",IF(S26="II","No Aceptable o Aceptable con controles",IF(S26="I","No Aceptable","Error"))))</f>
        <v>No Aceptable o Aceptable con controles</v>
      </c>
      <c r="U26" s="144"/>
      <c r="V26" s="144"/>
      <c r="W26" s="144"/>
      <c r="X26" s="93"/>
      <c r="Y26" s="93" t="s">
        <v>337</v>
      </c>
      <c r="Z26" s="88" t="s">
        <v>338</v>
      </c>
      <c r="AA26" s="88" t="s">
        <v>219</v>
      </c>
      <c r="AB26" s="88" t="s">
        <v>219</v>
      </c>
      <c r="AC26" s="88" t="s">
        <v>339</v>
      </c>
      <c r="AD26" s="88" t="s">
        <v>340</v>
      </c>
      <c r="AE26" s="88" t="s">
        <v>219</v>
      </c>
    </row>
    <row r="27" spans="1:31" s="94" customFormat="1" ht="60.75" customHeight="1">
      <c r="A27" s="146" t="s">
        <v>207</v>
      </c>
      <c r="B27" s="143" t="s">
        <v>341</v>
      </c>
      <c r="C27" s="146" t="s">
        <v>342</v>
      </c>
      <c r="D27" s="146" t="s">
        <v>343</v>
      </c>
      <c r="E27" s="88" t="s">
        <v>211</v>
      </c>
      <c r="F27" s="90" t="s">
        <v>212</v>
      </c>
      <c r="G27" s="90" t="s">
        <v>344</v>
      </c>
      <c r="H27" s="88" t="s">
        <v>345</v>
      </c>
      <c r="I27" s="88" t="s">
        <v>346</v>
      </c>
      <c r="J27" s="88" t="s">
        <v>347</v>
      </c>
      <c r="K27" s="88" t="s">
        <v>274</v>
      </c>
      <c r="L27" s="88" t="s">
        <v>348</v>
      </c>
      <c r="M27" s="95">
        <v>2</v>
      </c>
      <c r="N27" s="95">
        <v>1</v>
      </c>
      <c r="O27" s="92">
        <f t="shared" si="0"/>
        <v>2</v>
      </c>
      <c r="P27" s="92" t="str">
        <f t="shared" si="1"/>
        <v>Bajo</v>
      </c>
      <c r="Q27" s="95">
        <v>10</v>
      </c>
      <c r="R27" s="92">
        <f t="shared" si="2"/>
        <v>20</v>
      </c>
      <c r="S27" s="92" t="str">
        <f t="shared" si="3"/>
        <v>IV</v>
      </c>
      <c r="T27" s="92" t="str">
        <f t="shared" si="8"/>
        <v>Aceptable</v>
      </c>
      <c r="U27" s="144"/>
      <c r="V27" s="144"/>
      <c r="W27" s="144"/>
      <c r="X27" s="100"/>
      <c r="Y27" s="100" t="s">
        <v>349</v>
      </c>
      <c r="Z27" s="88" t="s">
        <v>218</v>
      </c>
      <c r="AA27" s="88" t="s">
        <v>219</v>
      </c>
      <c r="AB27" s="88" t="s">
        <v>219</v>
      </c>
      <c r="AC27" s="88" t="s">
        <v>219</v>
      </c>
      <c r="AD27" s="88" t="s">
        <v>350</v>
      </c>
      <c r="AE27" s="88" t="s">
        <v>221</v>
      </c>
    </row>
    <row r="28" spans="1:31" s="94" customFormat="1" ht="60.75" customHeight="1">
      <c r="A28" s="146"/>
      <c r="B28" s="144"/>
      <c r="C28" s="146"/>
      <c r="D28" s="146"/>
      <c r="E28" s="88" t="s">
        <v>211</v>
      </c>
      <c r="F28" s="88" t="s">
        <v>150</v>
      </c>
      <c r="G28" s="88" t="s">
        <v>233</v>
      </c>
      <c r="H28" s="88" t="s">
        <v>351</v>
      </c>
      <c r="I28" s="88" t="s">
        <v>235</v>
      </c>
      <c r="J28" s="88" t="s">
        <v>216</v>
      </c>
      <c r="K28" s="88" t="s">
        <v>236</v>
      </c>
      <c r="L28" s="88" t="s">
        <v>237</v>
      </c>
      <c r="M28" s="95">
        <v>2</v>
      </c>
      <c r="N28" s="95">
        <v>2</v>
      </c>
      <c r="O28" s="92">
        <f t="shared" si="0"/>
        <v>4</v>
      </c>
      <c r="P28" s="92" t="str">
        <f t="shared" si="1"/>
        <v>Bajo</v>
      </c>
      <c r="Q28" s="95">
        <v>25</v>
      </c>
      <c r="R28" s="92">
        <f t="shared" si="2"/>
        <v>100</v>
      </c>
      <c r="S28" s="92" t="str">
        <f t="shared" si="3"/>
        <v>III</v>
      </c>
      <c r="T28" s="91" t="s">
        <v>142</v>
      </c>
      <c r="U28" s="144"/>
      <c r="V28" s="144"/>
      <c r="W28" s="144"/>
      <c r="X28" s="93"/>
      <c r="Y28" s="93" t="s">
        <v>238</v>
      </c>
      <c r="Z28" s="88" t="s">
        <v>239</v>
      </c>
      <c r="AA28" s="88" t="s">
        <v>219</v>
      </c>
      <c r="AB28" s="88" t="s">
        <v>219</v>
      </c>
      <c r="AC28" s="88" t="s">
        <v>240</v>
      </c>
      <c r="AD28" s="88" t="s">
        <v>241</v>
      </c>
      <c r="AE28" s="88" t="s">
        <v>219</v>
      </c>
    </row>
    <row r="29" spans="1:31" s="94" customFormat="1" ht="60.75" customHeight="1">
      <c r="A29" s="146"/>
      <c r="B29" s="144"/>
      <c r="C29" s="146"/>
      <c r="D29" s="146"/>
      <c r="E29" s="88" t="s">
        <v>211</v>
      </c>
      <c r="F29" s="88" t="s">
        <v>152</v>
      </c>
      <c r="G29" s="88" t="s">
        <v>230</v>
      </c>
      <c r="H29" s="88" t="s">
        <v>231</v>
      </c>
      <c r="I29" s="88" t="s">
        <v>352</v>
      </c>
      <c r="J29" s="88" t="s">
        <v>216</v>
      </c>
      <c r="K29" s="88" t="s">
        <v>225</v>
      </c>
      <c r="L29" s="88" t="s">
        <v>226</v>
      </c>
      <c r="M29" s="90">
        <v>6</v>
      </c>
      <c r="N29" s="90">
        <v>3</v>
      </c>
      <c r="O29" s="91">
        <f t="shared" si="0"/>
        <v>18</v>
      </c>
      <c r="P29" s="92" t="str">
        <f t="shared" si="1"/>
        <v>Alto</v>
      </c>
      <c r="Q29" s="90">
        <v>25</v>
      </c>
      <c r="R29" s="92">
        <f t="shared" si="2"/>
        <v>450</v>
      </c>
      <c r="S29" s="92" t="str">
        <f t="shared" si="3"/>
        <v>II</v>
      </c>
      <c r="T29" s="91" t="str">
        <f t="shared" ref="T29:T30" si="9">IF(S29="","",IF(OR(S29="IV",S29="III"),"Aceptable",IF(S29="II","No Aceptable o Aceptable con controles",IF(S29="I","No Aceptable","Error"))))</f>
        <v>No Aceptable o Aceptable con controles</v>
      </c>
      <c r="U29" s="144"/>
      <c r="V29" s="144"/>
      <c r="W29" s="144"/>
      <c r="X29" s="93"/>
      <c r="Y29" s="93" t="s">
        <v>227</v>
      </c>
      <c r="Z29" s="88" t="s">
        <v>228</v>
      </c>
      <c r="AA29" s="88" t="s">
        <v>219</v>
      </c>
      <c r="AB29" s="88" t="s">
        <v>219</v>
      </c>
      <c r="AC29" s="88" t="s">
        <v>219</v>
      </c>
      <c r="AD29" s="88" t="s">
        <v>229</v>
      </c>
      <c r="AE29" s="88" t="s">
        <v>219</v>
      </c>
    </row>
    <row r="30" spans="1:31" s="94" customFormat="1" ht="60.75" customHeight="1">
      <c r="A30" s="146"/>
      <c r="B30" s="144"/>
      <c r="C30" s="146"/>
      <c r="D30" s="146"/>
      <c r="E30" s="88" t="s">
        <v>211</v>
      </c>
      <c r="F30" s="88" t="s">
        <v>152</v>
      </c>
      <c r="G30" s="88" t="s">
        <v>353</v>
      </c>
      <c r="H30" s="88" t="s">
        <v>354</v>
      </c>
      <c r="I30" s="88" t="s">
        <v>355</v>
      </c>
      <c r="J30" s="88" t="s">
        <v>216</v>
      </c>
      <c r="K30" s="88" t="s">
        <v>225</v>
      </c>
      <c r="L30" s="88" t="s">
        <v>226</v>
      </c>
      <c r="M30" s="90">
        <v>6</v>
      </c>
      <c r="N30" s="90">
        <v>3</v>
      </c>
      <c r="O30" s="91">
        <f t="shared" si="0"/>
        <v>18</v>
      </c>
      <c r="P30" s="92" t="str">
        <f t="shared" si="1"/>
        <v>Alto</v>
      </c>
      <c r="Q30" s="90">
        <v>25</v>
      </c>
      <c r="R30" s="92">
        <f t="shared" si="2"/>
        <v>450</v>
      </c>
      <c r="S30" s="92" t="str">
        <f t="shared" si="3"/>
        <v>II</v>
      </c>
      <c r="T30" s="91" t="str">
        <f t="shared" si="9"/>
        <v>No Aceptable o Aceptable con controles</v>
      </c>
      <c r="U30" s="144"/>
      <c r="V30" s="144"/>
      <c r="W30" s="144"/>
      <c r="X30" s="93"/>
      <c r="Y30" s="93" t="s">
        <v>227</v>
      </c>
      <c r="Z30" s="88" t="s">
        <v>228</v>
      </c>
      <c r="AA30" s="88" t="s">
        <v>219</v>
      </c>
      <c r="AB30" s="88" t="s">
        <v>219</v>
      </c>
      <c r="AC30" s="88" t="s">
        <v>219</v>
      </c>
      <c r="AD30" s="88" t="s">
        <v>229</v>
      </c>
      <c r="AE30" s="88" t="s">
        <v>219</v>
      </c>
    </row>
    <row r="31" spans="1:31" s="94" customFormat="1" ht="60.75" customHeight="1">
      <c r="A31" s="146"/>
      <c r="B31" s="144"/>
      <c r="C31" s="146"/>
      <c r="D31" s="146"/>
      <c r="E31" s="88" t="s">
        <v>211</v>
      </c>
      <c r="F31" s="88" t="s">
        <v>152</v>
      </c>
      <c r="G31" s="88" t="s">
        <v>356</v>
      </c>
      <c r="H31" s="88" t="s">
        <v>357</v>
      </c>
      <c r="I31" s="88" t="s">
        <v>358</v>
      </c>
      <c r="J31" s="88" t="s">
        <v>216</v>
      </c>
      <c r="K31" s="88" t="s">
        <v>225</v>
      </c>
      <c r="L31" s="88" t="s">
        <v>226</v>
      </c>
      <c r="M31" s="90">
        <v>2</v>
      </c>
      <c r="N31" s="90">
        <v>3</v>
      </c>
      <c r="O31" s="91">
        <f t="shared" si="0"/>
        <v>6</v>
      </c>
      <c r="P31" s="92" t="str">
        <f t="shared" si="1"/>
        <v>Medio</v>
      </c>
      <c r="Q31" s="90">
        <v>10</v>
      </c>
      <c r="R31" s="92">
        <f t="shared" si="2"/>
        <v>60</v>
      </c>
      <c r="S31" s="92" t="str">
        <f t="shared" si="3"/>
        <v>III</v>
      </c>
      <c r="T31" s="91" t="s">
        <v>142</v>
      </c>
      <c r="U31" s="144"/>
      <c r="V31" s="144"/>
      <c r="W31" s="144"/>
      <c r="X31" s="93"/>
      <c r="Y31" s="93" t="s">
        <v>227</v>
      </c>
      <c r="Z31" s="88" t="s">
        <v>228</v>
      </c>
      <c r="AA31" s="88" t="s">
        <v>219</v>
      </c>
      <c r="AB31" s="88" t="s">
        <v>219</v>
      </c>
      <c r="AC31" s="88" t="s">
        <v>219</v>
      </c>
      <c r="AD31" s="88" t="s">
        <v>229</v>
      </c>
      <c r="AE31" s="88" t="s">
        <v>219</v>
      </c>
    </row>
    <row r="32" spans="1:31" s="94" customFormat="1" ht="60.75" customHeight="1">
      <c r="A32" s="146"/>
      <c r="B32" s="144"/>
      <c r="C32" s="146"/>
      <c r="D32" s="146"/>
      <c r="E32" s="88" t="s">
        <v>211</v>
      </c>
      <c r="F32" s="88" t="s">
        <v>150</v>
      </c>
      <c r="G32" s="88" t="s">
        <v>242</v>
      </c>
      <c r="H32" s="88" t="s">
        <v>243</v>
      </c>
      <c r="I32" s="88" t="s">
        <v>244</v>
      </c>
      <c r="J32" s="88" t="s">
        <v>245</v>
      </c>
      <c r="K32" s="88" t="s">
        <v>236</v>
      </c>
      <c r="L32" s="88" t="s">
        <v>237</v>
      </c>
      <c r="M32" s="95">
        <v>2</v>
      </c>
      <c r="N32" s="95">
        <v>1</v>
      </c>
      <c r="O32" s="92">
        <f t="shared" si="0"/>
        <v>2</v>
      </c>
      <c r="P32" s="92" t="str">
        <f t="shared" si="1"/>
        <v>Bajo</v>
      </c>
      <c r="Q32" s="95">
        <v>10</v>
      </c>
      <c r="R32" s="92">
        <f t="shared" si="2"/>
        <v>20</v>
      </c>
      <c r="S32" s="92" t="str">
        <f t="shared" si="3"/>
        <v>IV</v>
      </c>
      <c r="T32" s="92" t="str">
        <f t="shared" ref="T32" si="10">IF(S32="","",IF(OR(S32="IV",S32="III"),"Aceptable",IF(S32="II","No Aceptable o Aceptable con controles",IF(S32="I","No Aceptable","Error"))))</f>
        <v>Aceptable</v>
      </c>
      <c r="U32" s="144"/>
      <c r="V32" s="144"/>
      <c r="W32" s="144"/>
      <c r="X32" s="93"/>
      <c r="Y32" s="93" t="s">
        <v>238</v>
      </c>
      <c r="Z32" s="88" t="s">
        <v>246</v>
      </c>
      <c r="AA32" s="88" t="s">
        <v>219</v>
      </c>
      <c r="AB32" s="88" t="s">
        <v>219</v>
      </c>
      <c r="AC32" s="88" t="s">
        <v>240</v>
      </c>
      <c r="AD32" s="88" t="s">
        <v>241</v>
      </c>
      <c r="AE32" s="88" t="s">
        <v>219</v>
      </c>
    </row>
    <row r="33" spans="1:31" s="94" customFormat="1" ht="60.75" customHeight="1">
      <c r="A33" s="146"/>
      <c r="B33" s="144"/>
      <c r="C33" s="146"/>
      <c r="D33" s="146"/>
      <c r="E33" s="88" t="s">
        <v>211</v>
      </c>
      <c r="F33" s="88" t="s">
        <v>253</v>
      </c>
      <c r="G33" s="88" t="s">
        <v>254</v>
      </c>
      <c r="H33" s="88" t="s">
        <v>255</v>
      </c>
      <c r="I33" s="88" t="s">
        <v>256</v>
      </c>
      <c r="J33" s="88" t="s">
        <v>257</v>
      </c>
      <c r="K33" s="88" t="s">
        <v>258</v>
      </c>
      <c r="L33" s="88" t="s">
        <v>237</v>
      </c>
      <c r="M33" s="95">
        <v>2</v>
      </c>
      <c r="N33" s="95">
        <v>2</v>
      </c>
      <c r="O33" s="92">
        <f t="shared" si="0"/>
        <v>4</v>
      </c>
      <c r="P33" s="92" t="str">
        <f t="shared" si="1"/>
        <v>Bajo</v>
      </c>
      <c r="Q33" s="95">
        <v>25</v>
      </c>
      <c r="R33" s="92">
        <f t="shared" si="2"/>
        <v>100</v>
      </c>
      <c r="S33" s="92" t="str">
        <f t="shared" si="3"/>
        <v>III</v>
      </c>
      <c r="T33" s="91" t="s">
        <v>142</v>
      </c>
      <c r="U33" s="144"/>
      <c r="V33" s="145"/>
      <c r="W33" s="145"/>
      <c r="X33" s="93"/>
      <c r="Y33" s="93" t="s">
        <v>259</v>
      </c>
      <c r="Z33" s="88" t="s">
        <v>260</v>
      </c>
      <c r="AA33" s="88" t="s">
        <v>219</v>
      </c>
      <c r="AB33" s="88" t="s">
        <v>219</v>
      </c>
      <c r="AC33" s="88" t="s">
        <v>261</v>
      </c>
      <c r="AD33" s="88" t="s">
        <v>262</v>
      </c>
      <c r="AE33" s="88" t="s">
        <v>219</v>
      </c>
    </row>
    <row r="34" spans="1:31" s="94" customFormat="1" ht="60.75" customHeight="1">
      <c r="A34" s="146"/>
      <c r="B34" s="144"/>
      <c r="C34" s="146"/>
      <c r="D34" s="146"/>
      <c r="E34" s="88" t="s">
        <v>211</v>
      </c>
      <c r="F34" s="88" t="s">
        <v>253</v>
      </c>
      <c r="G34" s="88" t="s">
        <v>263</v>
      </c>
      <c r="H34" s="88" t="s">
        <v>264</v>
      </c>
      <c r="I34" s="88" t="s">
        <v>359</v>
      </c>
      <c r="J34" s="88" t="s">
        <v>266</v>
      </c>
      <c r="K34" s="88" t="s">
        <v>258</v>
      </c>
      <c r="L34" s="88" t="s">
        <v>237</v>
      </c>
      <c r="M34" s="95">
        <v>2</v>
      </c>
      <c r="N34" s="95">
        <v>2</v>
      </c>
      <c r="O34" s="92">
        <f t="shared" si="0"/>
        <v>4</v>
      </c>
      <c r="P34" s="92" t="str">
        <f t="shared" si="1"/>
        <v>Bajo</v>
      </c>
      <c r="Q34" s="95">
        <v>25</v>
      </c>
      <c r="R34" s="92">
        <f t="shared" si="2"/>
        <v>100</v>
      </c>
      <c r="S34" s="92" t="str">
        <f t="shared" si="3"/>
        <v>III</v>
      </c>
      <c r="T34" s="91" t="s">
        <v>142</v>
      </c>
      <c r="U34" s="144"/>
      <c r="V34" s="138"/>
      <c r="W34" s="138"/>
      <c r="X34" s="93"/>
      <c r="Y34" s="93" t="s">
        <v>267</v>
      </c>
      <c r="Z34" s="88" t="s">
        <v>260</v>
      </c>
      <c r="AA34" s="88" t="s">
        <v>219</v>
      </c>
      <c r="AB34" s="88" t="s">
        <v>219</v>
      </c>
      <c r="AC34" s="88" t="s">
        <v>261</v>
      </c>
      <c r="AD34" s="88" t="s">
        <v>268</v>
      </c>
      <c r="AE34" s="88" t="s">
        <v>219</v>
      </c>
    </row>
    <row r="35" spans="1:31" s="94" customFormat="1" ht="60.75" customHeight="1">
      <c r="A35" s="146"/>
      <c r="B35" s="144"/>
      <c r="C35" s="146"/>
      <c r="D35" s="146"/>
      <c r="E35" s="93" t="s">
        <v>211</v>
      </c>
      <c r="F35" s="88" t="s">
        <v>280</v>
      </c>
      <c r="G35" s="88" t="s">
        <v>306</v>
      </c>
      <c r="H35" s="88" t="s">
        <v>307</v>
      </c>
      <c r="I35" s="88" t="s">
        <v>308</v>
      </c>
      <c r="J35" s="88" t="s">
        <v>309</v>
      </c>
      <c r="K35" s="88" t="s">
        <v>310</v>
      </c>
      <c r="L35" s="88" t="s">
        <v>311</v>
      </c>
      <c r="M35" s="90">
        <v>2</v>
      </c>
      <c r="N35" s="90">
        <v>1</v>
      </c>
      <c r="O35" s="91">
        <f t="shared" si="0"/>
        <v>2</v>
      </c>
      <c r="P35" s="92" t="str">
        <f t="shared" si="1"/>
        <v>Bajo</v>
      </c>
      <c r="Q35" s="90">
        <v>10</v>
      </c>
      <c r="R35" s="92">
        <f t="shared" si="2"/>
        <v>20</v>
      </c>
      <c r="S35" s="92" t="str">
        <f t="shared" si="3"/>
        <v>IV</v>
      </c>
      <c r="T35" s="92" t="str">
        <f t="shared" ref="T35:T44" si="11">IF(S35="","",IF(OR(S35="IV",S35="III"),"Aceptable",IF(S35="II","No Aceptable o Aceptable con controles",IF(S35="I","No Aceptable","Error"))))</f>
        <v>Aceptable</v>
      </c>
      <c r="U35" s="144"/>
      <c r="V35" s="138"/>
      <c r="W35" s="138"/>
      <c r="X35" s="93"/>
      <c r="Y35" s="93" t="s">
        <v>312</v>
      </c>
      <c r="Z35" s="88" t="s">
        <v>313</v>
      </c>
      <c r="AA35" s="88" t="s">
        <v>219</v>
      </c>
      <c r="AB35" s="88" t="s">
        <v>278</v>
      </c>
      <c r="AC35" s="88" t="s">
        <v>314</v>
      </c>
      <c r="AD35" s="88" t="s">
        <v>315</v>
      </c>
      <c r="AE35" s="88" t="s">
        <v>219</v>
      </c>
    </row>
    <row r="36" spans="1:31" s="94" customFormat="1" ht="60.75" customHeight="1">
      <c r="A36" s="146"/>
      <c r="B36" s="144"/>
      <c r="C36" s="146"/>
      <c r="D36" s="146"/>
      <c r="E36" s="97" t="s">
        <v>211</v>
      </c>
      <c r="F36" s="98" t="s">
        <v>280</v>
      </c>
      <c r="G36" s="98" t="s">
        <v>281</v>
      </c>
      <c r="H36" s="98" t="s">
        <v>282</v>
      </c>
      <c r="I36" s="98" t="s">
        <v>283</v>
      </c>
      <c r="J36" s="98" t="s">
        <v>216</v>
      </c>
      <c r="K36" s="98" t="s">
        <v>216</v>
      </c>
      <c r="L36" s="98" t="s">
        <v>284</v>
      </c>
      <c r="M36" s="106">
        <v>2</v>
      </c>
      <c r="N36" s="95">
        <v>2</v>
      </c>
      <c r="O36" s="91">
        <f t="shared" si="0"/>
        <v>4</v>
      </c>
      <c r="P36" s="92" t="str">
        <f t="shared" si="1"/>
        <v>Bajo</v>
      </c>
      <c r="Q36" s="90">
        <v>60</v>
      </c>
      <c r="R36" s="92">
        <f t="shared" si="2"/>
        <v>240</v>
      </c>
      <c r="S36" s="92" t="str">
        <f t="shared" si="3"/>
        <v>II</v>
      </c>
      <c r="T36" s="91" t="str">
        <f t="shared" si="11"/>
        <v>No Aceptable o Aceptable con controles</v>
      </c>
      <c r="U36" s="144"/>
      <c r="V36" s="138"/>
      <c r="W36" s="138"/>
      <c r="X36" s="93"/>
      <c r="Y36" s="93" t="s">
        <v>285</v>
      </c>
      <c r="Z36" s="88" t="s">
        <v>286</v>
      </c>
      <c r="AA36" s="99" t="s">
        <v>287</v>
      </c>
      <c r="AB36" s="99" t="s">
        <v>287</v>
      </c>
      <c r="AC36" s="88" t="s">
        <v>219</v>
      </c>
      <c r="AD36" s="88" t="s">
        <v>288</v>
      </c>
      <c r="AE36" s="88" t="s">
        <v>219</v>
      </c>
    </row>
    <row r="37" spans="1:31" s="94" customFormat="1" ht="60.75" customHeight="1">
      <c r="A37" s="146"/>
      <c r="B37" s="144"/>
      <c r="C37" s="146"/>
      <c r="D37" s="146"/>
      <c r="E37" s="97" t="s">
        <v>211</v>
      </c>
      <c r="F37" s="98" t="s">
        <v>280</v>
      </c>
      <c r="G37" s="98" t="s">
        <v>281</v>
      </c>
      <c r="H37" s="98" t="s">
        <v>289</v>
      </c>
      <c r="I37" s="98" t="s">
        <v>290</v>
      </c>
      <c r="J37" s="98" t="s">
        <v>216</v>
      </c>
      <c r="K37" s="98" t="s">
        <v>216</v>
      </c>
      <c r="L37" s="98" t="s">
        <v>284</v>
      </c>
      <c r="M37" s="103">
        <v>6</v>
      </c>
      <c r="N37" s="95">
        <v>3</v>
      </c>
      <c r="O37" s="91">
        <f t="shared" si="0"/>
        <v>18</v>
      </c>
      <c r="P37" s="92" t="str">
        <f t="shared" si="1"/>
        <v>Alto</v>
      </c>
      <c r="Q37" s="90">
        <v>60</v>
      </c>
      <c r="R37" s="92">
        <f t="shared" si="2"/>
        <v>1080</v>
      </c>
      <c r="S37" s="92" t="str">
        <f t="shared" si="3"/>
        <v>I</v>
      </c>
      <c r="T37" s="91" t="str">
        <f t="shared" si="11"/>
        <v>No Aceptable</v>
      </c>
      <c r="U37" s="144"/>
      <c r="V37" s="138"/>
      <c r="W37" s="138"/>
      <c r="X37" s="100"/>
      <c r="Y37" s="100" t="s">
        <v>291</v>
      </c>
      <c r="Z37" s="101" t="s">
        <v>292</v>
      </c>
      <c r="AA37" s="99" t="s">
        <v>287</v>
      </c>
      <c r="AB37" s="99" t="s">
        <v>287</v>
      </c>
      <c r="AC37" s="88" t="s">
        <v>219</v>
      </c>
      <c r="AD37" s="88" t="s">
        <v>293</v>
      </c>
      <c r="AE37" s="88" t="s">
        <v>219</v>
      </c>
    </row>
    <row r="38" spans="1:31" s="94" customFormat="1" ht="60.75" customHeight="1">
      <c r="A38" s="146"/>
      <c r="B38" s="144"/>
      <c r="C38" s="146"/>
      <c r="D38" s="146"/>
      <c r="E38" s="93" t="s">
        <v>211</v>
      </c>
      <c r="F38" s="88" t="s">
        <v>280</v>
      </c>
      <c r="G38" s="88" t="s">
        <v>281</v>
      </c>
      <c r="H38" s="88" t="s">
        <v>294</v>
      </c>
      <c r="I38" s="88" t="s">
        <v>295</v>
      </c>
      <c r="J38" s="88" t="s">
        <v>216</v>
      </c>
      <c r="K38" s="88" t="s">
        <v>216</v>
      </c>
      <c r="L38" s="88" t="s">
        <v>284</v>
      </c>
      <c r="M38" s="90">
        <v>2</v>
      </c>
      <c r="N38" s="90">
        <v>3</v>
      </c>
      <c r="O38" s="91">
        <f t="shared" si="0"/>
        <v>6</v>
      </c>
      <c r="P38" s="92" t="str">
        <f t="shared" si="1"/>
        <v>Medio</v>
      </c>
      <c r="Q38" s="90">
        <v>60</v>
      </c>
      <c r="R38" s="92">
        <f t="shared" si="2"/>
        <v>360</v>
      </c>
      <c r="S38" s="92" t="str">
        <f t="shared" si="3"/>
        <v>II</v>
      </c>
      <c r="T38" s="91" t="str">
        <f t="shared" si="11"/>
        <v>No Aceptable o Aceptable con controles</v>
      </c>
      <c r="U38" s="144"/>
      <c r="V38" s="138"/>
      <c r="W38" s="138"/>
      <c r="X38" s="100"/>
      <c r="Y38" s="100" t="s">
        <v>291</v>
      </c>
      <c r="Z38" s="101" t="s">
        <v>292</v>
      </c>
      <c r="AA38" s="99" t="s">
        <v>287</v>
      </c>
      <c r="AB38" s="99" t="s">
        <v>287</v>
      </c>
      <c r="AC38" s="88" t="s">
        <v>219</v>
      </c>
      <c r="AD38" s="88" t="s">
        <v>296</v>
      </c>
      <c r="AE38" s="88" t="s">
        <v>219</v>
      </c>
    </row>
    <row r="39" spans="1:31" s="94" customFormat="1" ht="60.75" customHeight="1">
      <c r="A39" s="146"/>
      <c r="B39" s="144"/>
      <c r="C39" s="146"/>
      <c r="D39" s="146"/>
      <c r="E39" s="97" t="s">
        <v>211</v>
      </c>
      <c r="F39" s="98" t="s">
        <v>280</v>
      </c>
      <c r="G39" s="98" t="s">
        <v>360</v>
      </c>
      <c r="H39" s="98" t="s">
        <v>361</v>
      </c>
      <c r="I39" s="98" t="s">
        <v>362</v>
      </c>
      <c r="J39" s="98" t="s">
        <v>216</v>
      </c>
      <c r="K39" s="98" t="s">
        <v>216</v>
      </c>
      <c r="L39" s="98" t="s">
        <v>216</v>
      </c>
      <c r="M39" s="103">
        <v>6</v>
      </c>
      <c r="N39" s="103">
        <v>3</v>
      </c>
      <c r="O39" s="104">
        <f t="shared" si="0"/>
        <v>18</v>
      </c>
      <c r="P39" s="105" t="str">
        <f t="shared" si="1"/>
        <v>Alto</v>
      </c>
      <c r="Q39" s="103">
        <v>60</v>
      </c>
      <c r="R39" s="105">
        <f t="shared" si="2"/>
        <v>1080</v>
      </c>
      <c r="S39" s="92" t="str">
        <f t="shared" si="3"/>
        <v>I</v>
      </c>
      <c r="T39" s="91" t="str">
        <f t="shared" si="11"/>
        <v>No Aceptable</v>
      </c>
      <c r="U39" s="144"/>
      <c r="V39" s="138"/>
      <c r="W39" s="138"/>
      <c r="X39" s="100"/>
      <c r="Y39" s="100" t="s">
        <v>362</v>
      </c>
      <c r="Z39" s="88" t="s">
        <v>363</v>
      </c>
      <c r="AA39" s="88" t="s">
        <v>219</v>
      </c>
      <c r="AB39" s="88" t="s">
        <v>219</v>
      </c>
      <c r="AC39" s="88" t="s">
        <v>364</v>
      </c>
      <c r="AD39" s="88" t="s">
        <v>365</v>
      </c>
      <c r="AE39" s="88" t="s">
        <v>219</v>
      </c>
    </row>
    <row r="40" spans="1:31" s="94" customFormat="1" ht="60.75" customHeight="1">
      <c r="A40" s="146"/>
      <c r="B40" s="144"/>
      <c r="C40" s="146"/>
      <c r="D40" s="146"/>
      <c r="E40" s="97" t="s">
        <v>211</v>
      </c>
      <c r="F40" s="98" t="s">
        <v>280</v>
      </c>
      <c r="G40" s="98" t="s">
        <v>360</v>
      </c>
      <c r="H40" s="98" t="s">
        <v>366</v>
      </c>
      <c r="I40" s="98" t="s">
        <v>367</v>
      </c>
      <c r="J40" s="98" t="s">
        <v>216</v>
      </c>
      <c r="K40" s="98" t="s">
        <v>216</v>
      </c>
      <c r="L40" s="98" t="s">
        <v>216</v>
      </c>
      <c r="M40" s="103">
        <v>6</v>
      </c>
      <c r="N40" s="103">
        <v>3</v>
      </c>
      <c r="O40" s="104">
        <f t="shared" si="0"/>
        <v>18</v>
      </c>
      <c r="P40" s="105" t="str">
        <f t="shared" si="1"/>
        <v>Alto</v>
      </c>
      <c r="Q40" s="103">
        <v>60</v>
      </c>
      <c r="R40" s="105">
        <f t="shared" si="2"/>
        <v>1080</v>
      </c>
      <c r="S40" s="92" t="str">
        <f t="shared" si="3"/>
        <v>I</v>
      </c>
      <c r="T40" s="91" t="str">
        <f t="shared" si="11"/>
        <v>No Aceptable</v>
      </c>
      <c r="U40" s="144"/>
      <c r="V40" s="138"/>
      <c r="W40" s="138"/>
      <c r="X40" s="100"/>
      <c r="Y40" s="100" t="s">
        <v>367</v>
      </c>
      <c r="Z40" s="88" t="s">
        <v>368</v>
      </c>
      <c r="AA40" s="88" t="s">
        <v>219</v>
      </c>
      <c r="AB40" s="88" t="s">
        <v>219</v>
      </c>
      <c r="AC40" s="88" t="s">
        <v>364</v>
      </c>
      <c r="AD40" s="88" t="s">
        <v>365</v>
      </c>
      <c r="AE40" s="88" t="s">
        <v>219</v>
      </c>
    </row>
    <row r="41" spans="1:31" s="94" customFormat="1" ht="60.75" customHeight="1">
      <c r="A41" s="146"/>
      <c r="B41" s="144"/>
      <c r="C41" s="146"/>
      <c r="D41" s="146"/>
      <c r="E41" s="88" t="s">
        <v>211</v>
      </c>
      <c r="F41" s="88" t="s">
        <v>280</v>
      </c>
      <c r="G41" s="88" t="s">
        <v>297</v>
      </c>
      <c r="H41" s="88" t="s">
        <v>298</v>
      </c>
      <c r="I41" s="88" t="s">
        <v>295</v>
      </c>
      <c r="J41" s="88" t="s">
        <v>299</v>
      </c>
      <c r="K41" s="88" t="s">
        <v>300</v>
      </c>
      <c r="L41" s="88" t="s">
        <v>301</v>
      </c>
      <c r="M41" s="90">
        <v>2</v>
      </c>
      <c r="N41" s="90">
        <v>2</v>
      </c>
      <c r="O41" s="91">
        <f t="shared" si="0"/>
        <v>4</v>
      </c>
      <c r="P41" s="92" t="str">
        <f t="shared" si="1"/>
        <v>Bajo</v>
      </c>
      <c r="Q41" s="90">
        <v>60</v>
      </c>
      <c r="R41" s="91">
        <f t="shared" si="2"/>
        <v>240</v>
      </c>
      <c r="S41" s="92" t="str">
        <f t="shared" si="3"/>
        <v>II</v>
      </c>
      <c r="T41" s="91" t="str">
        <f t="shared" si="11"/>
        <v>No Aceptable o Aceptable con controles</v>
      </c>
      <c r="U41" s="144"/>
      <c r="V41" s="138"/>
      <c r="W41" s="138"/>
      <c r="X41" s="93"/>
      <c r="Y41" s="93" t="s">
        <v>302</v>
      </c>
      <c r="Z41" s="88" t="s">
        <v>303</v>
      </c>
      <c r="AA41" s="88" t="s">
        <v>219</v>
      </c>
      <c r="AB41" s="88" t="s">
        <v>219</v>
      </c>
      <c r="AC41" s="88" t="s">
        <v>304</v>
      </c>
      <c r="AD41" s="88" t="s">
        <v>305</v>
      </c>
      <c r="AE41" s="88" t="s">
        <v>219</v>
      </c>
    </row>
    <row r="42" spans="1:31" s="102" customFormat="1" ht="68.45" customHeight="1">
      <c r="A42" s="146"/>
      <c r="B42" s="144"/>
      <c r="C42" s="146"/>
      <c r="D42" s="146"/>
      <c r="E42" s="93" t="s">
        <v>316</v>
      </c>
      <c r="F42" s="88" t="s">
        <v>317</v>
      </c>
      <c r="G42" s="88" t="s">
        <v>318</v>
      </c>
      <c r="H42" s="88" t="s">
        <v>319</v>
      </c>
      <c r="I42" s="88" t="s">
        <v>320</v>
      </c>
      <c r="J42" s="88" t="s">
        <v>321</v>
      </c>
      <c r="K42" s="88" t="s">
        <v>322</v>
      </c>
      <c r="L42" s="88" t="s">
        <v>323</v>
      </c>
      <c r="M42" s="95">
        <v>2</v>
      </c>
      <c r="N42" s="95">
        <v>1</v>
      </c>
      <c r="O42" s="91">
        <f t="shared" si="0"/>
        <v>2</v>
      </c>
      <c r="P42" s="92" t="str">
        <f t="shared" si="1"/>
        <v>Bajo</v>
      </c>
      <c r="Q42" s="95">
        <v>10</v>
      </c>
      <c r="R42" s="92">
        <f t="shared" si="2"/>
        <v>20</v>
      </c>
      <c r="S42" s="92" t="str">
        <f t="shared" si="3"/>
        <v>IV</v>
      </c>
      <c r="T42" s="92" t="str">
        <f t="shared" si="11"/>
        <v>Aceptable</v>
      </c>
      <c r="U42" s="144"/>
      <c r="V42" s="138"/>
      <c r="W42" s="138"/>
      <c r="X42" s="93"/>
      <c r="Y42" s="93" t="s">
        <v>312</v>
      </c>
      <c r="Z42" s="88" t="s">
        <v>324</v>
      </c>
      <c r="AA42" s="88" t="s">
        <v>278</v>
      </c>
      <c r="AB42" s="88" t="s">
        <v>278</v>
      </c>
      <c r="AC42" s="88" t="s">
        <v>325</v>
      </c>
      <c r="AD42" s="88" t="s">
        <v>326</v>
      </c>
      <c r="AE42" s="88" t="s">
        <v>219</v>
      </c>
    </row>
    <row r="43" spans="1:31" s="102" customFormat="1" ht="68.45" customHeight="1">
      <c r="A43" s="146"/>
      <c r="B43" s="144"/>
      <c r="C43" s="146"/>
      <c r="D43" s="146"/>
      <c r="E43" s="93" t="s">
        <v>316</v>
      </c>
      <c r="F43" s="88" t="s">
        <v>317</v>
      </c>
      <c r="G43" s="88" t="s">
        <v>318</v>
      </c>
      <c r="H43" s="88" t="s">
        <v>327</v>
      </c>
      <c r="I43" s="88" t="s">
        <v>320</v>
      </c>
      <c r="J43" s="88" t="s">
        <v>321</v>
      </c>
      <c r="K43" s="88" t="s">
        <v>322</v>
      </c>
      <c r="L43" s="88" t="s">
        <v>323</v>
      </c>
      <c r="M43" s="95">
        <v>2</v>
      </c>
      <c r="N43" s="95">
        <v>1</v>
      </c>
      <c r="O43" s="91">
        <f t="shared" si="0"/>
        <v>2</v>
      </c>
      <c r="P43" s="92" t="str">
        <f t="shared" si="1"/>
        <v>Bajo</v>
      </c>
      <c r="Q43" s="95">
        <v>10</v>
      </c>
      <c r="R43" s="92">
        <f t="shared" si="2"/>
        <v>20</v>
      </c>
      <c r="S43" s="92" t="str">
        <f t="shared" si="3"/>
        <v>IV</v>
      </c>
      <c r="T43" s="92" t="str">
        <f t="shared" si="11"/>
        <v>Aceptable</v>
      </c>
      <c r="U43" s="144"/>
      <c r="V43" s="138"/>
      <c r="W43" s="138"/>
      <c r="X43" s="93"/>
      <c r="Y43" s="93" t="s">
        <v>312</v>
      </c>
      <c r="Z43" s="88" t="s">
        <v>324</v>
      </c>
      <c r="AA43" s="88" t="s">
        <v>278</v>
      </c>
      <c r="AB43" s="88" t="s">
        <v>278</v>
      </c>
      <c r="AC43" s="88" t="s">
        <v>325</v>
      </c>
      <c r="AD43" s="88" t="s">
        <v>326</v>
      </c>
      <c r="AE43" s="88" t="s">
        <v>219</v>
      </c>
    </row>
    <row r="44" spans="1:31" s="94" customFormat="1" ht="60.75" customHeight="1">
      <c r="A44" s="146"/>
      <c r="B44" s="145"/>
      <c r="C44" s="146"/>
      <c r="D44" s="146"/>
      <c r="E44" s="88" t="s">
        <v>211</v>
      </c>
      <c r="F44" s="88" t="s">
        <v>280</v>
      </c>
      <c r="G44" s="88" t="s">
        <v>334</v>
      </c>
      <c r="H44" s="88" t="s">
        <v>335</v>
      </c>
      <c r="I44" s="88" t="s">
        <v>336</v>
      </c>
      <c r="J44" s="88" t="s">
        <v>216</v>
      </c>
      <c r="K44" s="88" t="s">
        <v>274</v>
      </c>
      <c r="L44" s="88" t="s">
        <v>284</v>
      </c>
      <c r="M44" s="95">
        <v>6</v>
      </c>
      <c r="N44" s="95">
        <v>3</v>
      </c>
      <c r="O44" s="92">
        <f t="shared" si="0"/>
        <v>18</v>
      </c>
      <c r="P44" s="92" t="str">
        <f t="shared" si="1"/>
        <v>Alto</v>
      </c>
      <c r="Q44" s="95">
        <v>25</v>
      </c>
      <c r="R44" s="92">
        <f t="shared" si="2"/>
        <v>450</v>
      </c>
      <c r="S44" s="92" t="str">
        <f t="shared" si="3"/>
        <v>II</v>
      </c>
      <c r="T44" s="91" t="str">
        <f t="shared" si="11"/>
        <v>No Aceptable o Aceptable con controles</v>
      </c>
      <c r="U44" s="144"/>
      <c r="V44" s="139"/>
      <c r="W44" s="139"/>
      <c r="X44" s="93"/>
      <c r="Y44" s="93" t="s">
        <v>337</v>
      </c>
      <c r="Z44" s="88" t="s">
        <v>338</v>
      </c>
      <c r="AA44" s="88" t="s">
        <v>219</v>
      </c>
      <c r="AB44" s="88" t="s">
        <v>219</v>
      </c>
      <c r="AC44" s="88" t="s">
        <v>339</v>
      </c>
      <c r="AD44" s="88" t="s">
        <v>340</v>
      </c>
      <c r="AE44" s="88" t="s">
        <v>219</v>
      </c>
    </row>
    <row r="45" spans="1:31" s="94" customFormat="1" ht="68.45" customHeight="1">
      <c r="A45" s="146" t="s">
        <v>207</v>
      </c>
      <c r="B45" s="143" t="s">
        <v>369</v>
      </c>
      <c r="C45" s="143" t="s">
        <v>370</v>
      </c>
      <c r="D45" s="143" t="s">
        <v>371</v>
      </c>
      <c r="E45" s="99" t="s">
        <v>211</v>
      </c>
      <c r="F45" s="90" t="s">
        <v>212</v>
      </c>
      <c r="G45" s="90" t="s">
        <v>344</v>
      </c>
      <c r="H45" s="88" t="s">
        <v>345</v>
      </c>
      <c r="I45" s="88" t="s">
        <v>372</v>
      </c>
      <c r="J45" s="88" t="s">
        <v>216</v>
      </c>
      <c r="K45" s="88" t="s">
        <v>274</v>
      </c>
      <c r="L45" s="88" t="s">
        <v>348</v>
      </c>
      <c r="M45" s="95">
        <v>2</v>
      </c>
      <c r="N45" s="95">
        <v>1</v>
      </c>
      <c r="O45" s="91">
        <f t="shared" si="0"/>
        <v>2</v>
      </c>
      <c r="P45" s="92" t="str">
        <f t="shared" si="1"/>
        <v>Bajo</v>
      </c>
      <c r="Q45" s="95">
        <v>10</v>
      </c>
      <c r="R45" s="92">
        <f>IF(OR(Q45="",O45=""),"",IF(ISTEXT(O45),"N/A",O45*Q45))</f>
        <v>20</v>
      </c>
      <c r="S45" s="92" t="str">
        <f t="shared" si="3"/>
        <v>IV</v>
      </c>
      <c r="T45" s="92" t="str">
        <f>IF(S45="","",IF(OR(S45="IV",S45="III"),"Aceptable",IF(S45="II","No Aceptable o Aceptable con controles",IF(S45="I","No Aceptable","Error"))))</f>
        <v>Aceptable</v>
      </c>
      <c r="U45" s="144"/>
      <c r="V45" s="88">
        <v>1</v>
      </c>
      <c r="W45" s="88">
        <f>U45+V45</f>
        <v>1</v>
      </c>
      <c r="X45" s="100"/>
      <c r="Y45" s="100" t="s">
        <v>349</v>
      </c>
      <c r="Z45" s="88" t="s">
        <v>218</v>
      </c>
      <c r="AA45" s="101" t="s">
        <v>278</v>
      </c>
      <c r="AB45" s="101" t="s">
        <v>278</v>
      </c>
      <c r="AC45" s="88" t="s">
        <v>373</v>
      </c>
      <c r="AD45" s="107" t="s">
        <v>350</v>
      </c>
      <c r="AE45" s="88" t="s">
        <v>221</v>
      </c>
    </row>
    <row r="46" spans="1:31" s="94" customFormat="1" ht="68.45" customHeight="1">
      <c r="A46" s="146"/>
      <c r="B46" s="144"/>
      <c r="C46" s="144"/>
      <c r="D46" s="144"/>
      <c r="E46" s="99" t="s">
        <v>374</v>
      </c>
      <c r="F46" s="88" t="s">
        <v>212</v>
      </c>
      <c r="G46" s="88" t="s">
        <v>213</v>
      </c>
      <c r="H46" s="88" t="s">
        <v>214</v>
      </c>
      <c r="I46" s="88" t="s">
        <v>215</v>
      </c>
      <c r="J46" s="88" t="s">
        <v>216</v>
      </c>
      <c r="K46" s="88" t="s">
        <v>216</v>
      </c>
      <c r="L46" s="88" t="s">
        <v>348</v>
      </c>
      <c r="M46" s="90">
        <v>2</v>
      </c>
      <c r="N46" s="90">
        <v>1</v>
      </c>
      <c r="O46" s="91">
        <f t="shared" si="0"/>
        <v>2</v>
      </c>
      <c r="P46" s="92" t="str">
        <f t="shared" si="1"/>
        <v>Bajo</v>
      </c>
      <c r="Q46" s="90">
        <v>10</v>
      </c>
      <c r="R46" s="91">
        <f>IF(OR(Q46="",O46=""),"",IF(ISTEXT(O46),"N/A",O46*Q46))</f>
        <v>20</v>
      </c>
      <c r="S46" s="92" t="str">
        <f t="shared" si="3"/>
        <v>IV</v>
      </c>
      <c r="T46" s="91" t="str">
        <f>IF(S46="","",IF(OR(S46="IV",S46="III"),"Aceptable",IF(S46="II","No Aceptable o Aceptable con controles",IF(S46="I","No Aceptable","Error"))))</f>
        <v>Aceptable</v>
      </c>
      <c r="U46" s="144"/>
      <c r="V46" s="88"/>
      <c r="W46" s="88"/>
      <c r="X46" s="93"/>
      <c r="Y46" s="93" t="s">
        <v>217</v>
      </c>
      <c r="Z46" s="88" t="s">
        <v>218</v>
      </c>
      <c r="AA46" s="101" t="s">
        <v>278</v>
      </c>
      <c r="AB46" s="101" t="s">
        <v>278</v>
      </c>
      <c r="AC46" s="101" t="s">
        <v>373</v>
      </c>
      <c r="AD46" s="107" t="s">
        <v>220</v>
      </c>
      <c r="AE46" s="88" t="s">
        <v>221</v>
      </c>
    </row>
    <row r="47" spans="1:31" s="94" customFormat="1" ht="68.45" customHeight="1">
      <c r="A47" s="146"/>
      <c r="B47" s="144"/>
      <c r="C47" s="144"/>
      <c r="D47" s="144"/>
      <c r="E47" s="88" t="s">
        <v>211</v>
      </c>
      <c r="F47" s="88" t="s">
        <v>150</v>
      </c>
      <c r="G47" s="88" t="s">
        <v>242</v>
      </c>
      <c r="H47" s="88" t="s">
        <v>247</v>
      </c>
      <c r="I47" s="88" t="s">
        <v>248</v>
      </c>
      <c r="J47" s="88" t="s">
        <v>216</v>
      </c>
      <c r="K47" s="88" t="s">
        <v>236</v>
      </c>
      <c r="L47" s="88" t="s">
        <v>216</v>
      </c>
      <c r="M47" s="90">
        <v>2</v>
      </c>
      <c r="N47" s="90">
        <v>1</v>
      </c>
      <c r="O47" s="91">
        <f t="shared" si="0"/>
        <v>2</v>
      </c>
      <c r="P47" s="92" t="str">
        <f t="shared" si="1"/>
        <v>Bajo</v>
      </c>
      <c r="Q47" s="90">
        <v>10</v>
      </c>
      <c r="R47" s="92">
        <v>20</v>
      </c>
      <c r="S47" s="92" t="str">
        <f t="shared" si="3"/>
        <v>IV</v>
      </c>
      <c r="T47" s="92" t="s">
        <v>144</v>
      </c>
      <c r="U47" s="144"/>
      <c r="V47" s="88"/>
      <c r="W47" s="88"/>
      <c r="X47" s="93"/>
      <c r="Y47" s="93" t="s">
        <v>249</v>
      </c>
      <c r="Z47" s="88" t="s">
        <v>250</v>
      </c>
      <c r="AA47" s="88" t="s">
        <v>219</v>
      </c>
      <c r="AB47" s="88" t="s">
        <v>251</v>
      </c>
      <c r="AC47" s="88" t="s">
        <v>219</v>
      </c>
      <c r="AD47" s="107" t="s">
        <v>252</v>
      </c>
      <c r="AE47" s="88" t="s">
        <v>219</v>
      </c>
    </row>
    <row r="48" spans="1:31" s="94" customFormat="1" ht="68.45" customHeight="1">
      <c r="A48" s="146"/>
      <c r="B48" s="144"/>
      <c r="C48" s="144"/>
      <c r="D48" s="144"/>
      <c r="E48" s="99" t="s">
        <v>211</v>
      </c>
      <c r="F48" s="88" t="s">
        <v>151</v>
      </c>
      <c r="G48" s="88" t="s">
        <v>179</v>
      </c>
      <c r="H48" s="88" t="s">
        <v>375</v>
      </c>
      <c r="I48" s="88" t="s">
        <v>376</v>
      </c>
      <c r="J48" s="88" t="s">
        <v>216</v>
      </c>
      <c r="K48" s="88" t="s">
        <v>216</v>
      </c>
      <c r="L48" s="88" t="s">
        <v>216</v>
      </c>
      <c r="M48" s="95">
        <v>2</v>
      </c>
      <c r="N48" s="95">
        <v>1</v>
      </c>
      <c r="O48" s="91">
        <f t="shared" si="0"/>
        <v>2</v>
      </c>
      <c r="P48" s="92" t="str">
        <f t="shared" si="1"/>
        <v>Bajo</v>
      </c>
      <c r="Q48" s="95">
        <v>10</v>
      </c>
      <c r="R48" s="92">
        <f t="shared" ref="R48:R56" si="12">IF(OR(Q48="",O48=""),"",IF(ISTEXT(O48),"N/A",O48*Q48))</f>
        <v>20</v>
      </c>
      <c r="S48" s="92" t="str">
        <f t="shared" si="3"/>
        <v>IV</v>
      </c>
      <c r="T48" s="92" t="str">
        <f t="shared" ref="T48" si="13">IF(S48="","",IF(OR(S48="IV",S48="III"),"Aceptable",IF(S48="II","No Aceptable o Aceptable con controles",IF(S48="I","No Aceptable","Error"))))</f>
        <v>Aceptable</v>
      </c>
      <c r="U48" s="144"/>
      <c r="V48" s="88"/>
      <c r="W48" s="88"/>
      <c r="X48" s="100"/>
      <c r="Y48" s="100" t="s">
        <v>377</v>
      </c>
      <c r="Z48" s="88" t="s">
        <v>277</v>
      </c>
      <c r="AA48" s="101" t="s">
        <v>278</v>
      </c>
      <c r="AB48" s="101" t="s">
        <v>278</v>
      </c>
      <c r="AC48" s="101" t="s">
        <v>378</v>
      </c>
      <c r="AD48" s="108" t="s">
        <v>379</v>
      </c>
      <c r="AE48" s="88" t="s">
        <v>221</v>
      </c>
    </row>
    <row r="49" spans="1:31" s="94" customFormat="1" ht="68.45" customHeight="1">
      <c r="A49" s="146"/>
      <c r="B49" s="144"/>
      <c r="C49" s="144"/>
      <c r="D49" s="144"/>
      <c r="E49" s="109" t="s">
        <v>211</v>
      </c>
      <c r="F49" s="98" t="s">
        <v>253</v>
      </c>
      <c r="G49" s="98" t="s">
        <v>263</v>
      </c>
      <c r="H49" s="98" t="s">
        <v>380</v>
      </c>
      <c r="I49" s="98" t="s">
        <v>381</v>
      </c>
      <c r="J49" s="98" t="s">
        <v>216</v>
      </c>
      <c r="K49" s="98" t="s">
        <v>258</v>
      </c>
      <c r="L49" s="98" t="s">
        <v>237</v>
      </c>
      <c r="M49" s="106">
        <v>6</v>
      </c>
      <c r="N49" s="106">
        <v>3</v>
      </c>
      <c r="O49" s="104">
        <f t="shared" si="0"/>
        <v>18</v>
      </c>
      <c r="P49" s="105" t="str">
        <f t="shared" si="1"/>
        <v>Alto</v>
      </c>
      <c r="Q49" s="106">
        <v>10</v>
      </c>
      <c r="R49" s="105">
        <f t="shared" si="12"/>
        <v>180</v>
      </c>
      <c r="S49" s="92" t="str">
        <f t="shared" si="3"/>
        <v>II</v>
      </c>
      <c r="T49" s="91" t="s">
        <v>142</v>
      </c>
      <c r="U49" s="144"/>
      <c r="V49" s="88"/>
      <c r="W49" s="88"/>
      <c r="X49" s="100"/>
      <c r="Y49" s="100" t="s">
        <v>382</v>
      </c>
      <c r="Z49" s="88" t="s">
        <v>260</v>
      </c>
      <c r="AA49" s="101" t="s">
        <v>278</v>
      </c>
      <c r="AB49" s="101" t="s">
        <v>278</v>
      </c>
      <c r="AC49" s="88" t="s">
        <v>383</v>
      </c>
      <c r="AD49" s="107" t="s">
        <v>384</v>
      </c>
      <c r="AE49" s="88" t="s">
        <v>219</v>
      </c>
    </row>
    <row r="50" spans="1:31" s="94" customFormat="1" ht="68.45" customHeight="1">
      <c r="A50" s="146"/>
      <c r="B50" s="144"/>
      <c r="C50" s="144"/>
      <c r="D50" s="144"/>
      <c r="E50" s="99" t="s">
        <v>211</v>
      </c>
      <c r="F50" s="88" t="s">
        <v>253</v>
      </c>
      <c r="G50" s="88" t="s">
        <v>254</v>
      </c>
      <c r="H50" s="98" t="s">
        <v>385</v>
      </c>
      <c r="I50" s="88" t="s">
        <v>386</v>
      </c>
      <c r="J50" s="88" t="s">
        <v>216</v>
      </c>
      <c r="K50" s="88" t="s">
        <v>258</v>
      </c>
      <c r="L50" s="88" t="s">
        <v>237</v>
      </c>
      <c r="M50" s="95">
        <v>2</v>
      </c>
      <c r="N50" s="95">
        <v>4</v>
      </c>
      <c r="O50" s="91">
        <f t="shared" si="0"/>
        <v>8</v>
      </c>
      <c r="P50" s="92" t="str">
        <f t="shared" si="1"/>
        <v>Medio</v>
      </c>
      <c r="Q50" s="95">
        <v>10</v>
      </c>
      <c r="R50" s="92">
        <f t="shared" si="12"/>
        <v>80</v>
      </c>
      <c r="S50" s="92" t="str">
        <f t="shared" si="3"/>
        <v>III</v>
      </c>
      <c r="T50" s="91" t="s">
        <v>142</v>
      </c>
      <c r="U50" s="145"/>
      <c r="V50" s="88"/>
      <c r="W50" s="88"/>
      <c r="X50" s="110"/>
      <c r="Y50" s="110" t="s">
        <v>387</v>
      </c>
      <c r="Z50" s="88" t="s">
        <v>260</v>
      </c>
      <c r="AA50" s="101" t="s">
        <v>278</v>
      </c>
      <c r="AB50" s="101" t="s">
        <v>278</v>
      </c>
      <c r="AC50" s="88" t="s">
        <v>383</v>
      </c>
      <c r="AD50" s="107" t="s">
        <v>384</v>
      </c>
      <c r="AE50" s="88" t="s">
        <v>219</v>
      </c>
    </row>
    <row r="51" spans="1:31" s="94" customFormat="1" ht="68.45" customHeight="1">
      <c r="A51" s="146"/>
      <c r="B51" s="144"/>
      <c r="C51" s="144"/>
      <c r="D51" s="144"/>
      <c r="E51" s="99" t="s">
        <v>211</v>
      </c>
      <c r="F51" s="88" t="s">
        <v>280</v>
      </c>
      <c r="G51" s="88" t="s">
        <v>297</v>
      </c>
      <c r="H51" s="111" t="s">
        <v>388</v>
      </c>
      <c r="I51" s="111" t="s">
        <v>389</v>
      </c>
      <c r="J51" s="111" t="s">
        <v>299</v>
      </c>
      <c r="K51" s="88" t="s">
        <v>300</v>
      </c>
      <c r="L51" s="88" t="s">
        <v>301</v>
      </c>
      <c r="M51" s="95">
        <v>2</v>
      </c>
      <c r="N51" s="95">
        <v>4</v>
      </c>
      <c r="O51" s="91">
        <f t="shared" si="0"/>
        <v>8</v>
      </c>
      <c r="P51" s="92" t="str">
        <f t="shared" si="1"/>
        <v>Medio</v>
      </c>
      <c r="Q51" s="95">
        <v>60</v>
      </c>
      <c r="R51" s="92">
        <f t="shared" si="12"/>
        <v>480</v>
      </c>
      <c r="S51" s="92" t="str">
        <f t="shared" si="3"/>
        <v>II</v>
      </c>
      <c r="T51" s="91" t="str">
        <f t="shared" ref="T51:T56" si="14">IF(S51="","",IF(OR(S51="IV",S51="III"),"Aceptable",IF(S51="II","No Aceptable o Aceptable con controles",IF(S51="I","No Aceptable","Error"))))</f>
        <v>No Aceptable o Aceptable con controles</v>
      </c>
      <c r="U51" s="88"/>
      <c r="V51" s="88"/>
      <c r="W51" s="88"/>
      <c r="X51" s="100"/>
      <c r="Y51" s="100" t="s">
        <v>390</v>
      </c>
      <c r="Z51" s="88" t="s">
        <v>303</v>
      </c>
      <c r="AA51" s="101" t="s">
        <v>278</v>
      </c>
      <c r="AB51" s="88" t="s">
        <v>219</v>
      </c>
      <c r="AC51" s="88" t="s">
        <v>391</v>
      </c>
      <c r="AD51" s="107" t="s">
        <v>392</v>
      </c>
      <c r="AE51" s="88" t="s">
        <v>219</v>
      </c>
    </row>
    <row r="52" spans="1:31" s="94" customFormat="1" ht="68.45" customHeight="1">
      <c r="A52" s="146"/>
      <c r="B52" s="144"/>
      <c r="C52" s="144"/>
      <c r="D52" s="144"/>
      <c r="E52" s="99" t="s">
        <v>211</v>
      </c>
      <c r="F52" s="88" t="s">
        <v>280</v>
      </c>
      <c r="G52" s="88" t="s">
        <v>281</v>
      </c>
      <c r="H52" s="88" t="s">
        <v>393</v>
      </c>
      <c r="I52" s="88" t="s">
        <v>295</v>
      </c>
      <c r="J52" s="88" t="s">
        <v>216</v>
      </c>
      <c r="K52" s="88" t="s">
        <v>216</v>
      </c>
      <c r="L52" s="88" t="s">
        <v>284</v>
      </c>
      <c r="M52" s="95">
        <v>2</v>
      </c>
      <c r="N52" s="95">
        <v>4</v>
      </c>
      <c r="O52" s="91">
        <f t="shared" si="0"/>
        <v>8</v>
      </c>
      <c r="P52" s="92" t="str">
        <f t="shared" si="1"/>
        <v>Medio</v>
      </c>
      <c r="Q52" s="95">
        <v>60</v>
      </c>
      <c r="R52" s="92">
        <f t="shared" si="12"/>
        <v>480</v>
      </c>
      <c r="S52" s="92" t="str">
        <f t="shared" si="3"/>
        <v>II</v>
      </c>
      <c r="T52" s="91" t="str">
        <f t="shared" si="14"/>
        <v>No Aceptable o Aceptable con controles</v>
      </c>
      <c r="U52" s="88"/>
      <c r="V52" s="88"/>
      <c r="W52" s="88"/>
      <c r="X52" s="100"/>
      <c r="Y52" s="100" t="s">
        <v>394</v>
      </c>
      <c r="Z52" s="101" t="s">
        <v>292</v>
      </c>
      <c r="AA52" s="101" t="s">
        <v>278</v>
      </c>
      <c r="AB52" s="112" t="s">
        <v>278</v>
      </c>
      <c r="AC52" s="111" t="s">
        <v>219</v>
      </c>
      <c r="AD52" s="113" t="s">
        <v>296</v>
      </c>
      <c r="AE52" s="88" t="s">
        <v>219</v>
      </c>
    </row>
    <row r="53" spans="1:31" s="94" customFormat="1" ht="68.45" customHeight="1">
      <c r="A53" s="146"/>
      <c r="B53" s="144"/>
      <c r="C53" s="144"/>
      <c r="D53" s="144"/>
      <c r="E53" s="99" t="s">
        <v>211</v>
      </c>
      <c r="F53" s="88" t="s">
        <v>395</v>
      </c>
      <c r="G53" s="88" t="s">
        <v>396</v>
      </c>
      <c r="H53" s="88" t="s">
        <v>397</v>
      </c>
      <c r="I53" s="88" t="s">
        <v>398</v>
      </c>
      <c r="J53" s="88" t="s">
        <v>399</v>
      </c>
      <c r="K53" s="88" t="s">
        <v>216</v>
      </c>
      <c r="L53" s="88" t="s">
        <v>216</v>
      </c>
      <c r="M53" s="95">
        <v>2</v>
      </c>
      <c r="N53" s="95">
        <v>1</v>
      </c>
      <c r="O53" s="91">
        <f t="shared" si="0"/>
        <v>2</v>
      </c>
      <c r="P53" s="92" t="str">
        <f t="shared" si="1"/>
        <v>Bajo</v>
      </c>
      <c r="Q53" s="95">
        <v>10</v>
      </c>
      <c r="R53" s="92">
        <f t="shared" si="12"/>
        <v>20</v>
      </c>
      <c r="S53" s="92" t="str">
        <f t="shared" si="3"/>
        <v>IV</v>
      </c>
      <c r="T53" s="92" t="str">
        <f t="shared" si="14"/>
        <v>Aceptable</v>
      </c>
      <c r="U53" s="88"/>
      <c r="V53" s="88"/>
      <c r="W53" s="88"/>
      <c r="X53" s="100"/>
      <c r="Y53" s="100" t="s">
        <v>400</v>
      </c>
      <c r="Z53" s="101" t="s">
        <v>250</v>
      </c>
      <c r="AA53" s="101" t="s">
        <v>278</v>
      </c>
      <c r="AB53" s="101" t="s">
        <v>278</v>
      </c>
      <c r="AC53" s="101" t="s">
        <v>401</v>
      </c>
      <c r="AD53" s="108" t="s">
        <v>402</v>
      </c>
      <c r="AE53" s="88" t="s">
        <v>219</v>
      </c>
    </row>
    <row r="54" spans="1:31" s="94" customFormat="1" ht="68.45" customHeight="1">
      <c r="A54" s="146"/>
      <c r="B54" s="144"/>
      <c r="C54" s="144"/>
      <c r="D54" s="144"/>
      <c r="E54" s="88" t="s">
        <v>211</v>
      </c>
      <c r="F54" s="88" t="s">
        <v>280</v>
      </c>
      <c r="G54" s="88" t="s">
        <v>334</v>
      </c>
      <c r="H54" s="88" t="s">
        <v>335</v>
      </c>
      <c r="I54" s="88" t="s">
        <v>336</v>
      </c>
      <c r="J54" s="88" t="s">
        <v>216</v>
      </c>
      <c r="K54" s="88" t="s">
        <v>274</v>
      </c>
      <c r="L54" s="88" t="s">
        <v>284</v>
      </c>
      <c r="M54" s="95">
        <v>6</v>
      </c>
      <c r="N54" s="95">
        <v>3</v>
      </c>
      <c r="O54" s="92">
        <f t="shared" si="0"/>
        <v>18</v>
      </c>
      <c r="P54" s="92" t="str">
        <f t="shared" si="1"/>
        <v>Alto</v>
      </c>
      <c r="Q54" s="95">
        <v>25</v>
      </c>
      <c r="R54" s="92">
        <f t="shared" si="12"/>
        <v>450</v>
      </c>
      <c r="S54" s="92" t="str">
        <f t="shared" si="3"/>
        <v>II</v>
      </c>
      <c r="T54" s="91" t="str">
        <f t="shared" si="14"/>
        <v>No Aceptable o Aceptable con controles</v>
      </c>
      <c r="U54" s="114"/>
      <c r="V54" s="114"/>
      <c r="W54" s="114"/>
      <c r="X54" s="93"/>
      <c r="Y54" s="93" t="s">
        <v>337</v>
      </c>
      <c r="Z54" s="88" t="s">
        <v>338</v>
      </c>
      <c r="AA54" s="88" t="s">
        <v>219</v>
      </c>
      <c r="AB54" s="88" t="s">
        <v>219</v>
      </c>
      <c r="AC54" s="88" t="s">
        <v>339</v>
      </c>
      <c r="AD54" s="107" t="s">
        <v>340</v>
      </c>
      <c r="AE54" s="88" t="s">
        <v>219</v>
      </c>
    </row>
    <row r="55" spans="1:31" s="94" customFormat="1" ht="68.45" customHeight="1">
      <c r="A55" s="146"/>
      <c r="B55" s="144"/>
      <c r="C55" s="144"/>
      <c r="D55" s="144"/>
      <c r="E55" s="99" t="s">
        <v>269</v>
      </c>
      <c r="F55" s="88" t="s">
        <v>280</v>
      </c>
      <c r="G55" s="88" t="s">
        <v>306</v>
      </c>
      <c r="H55" s="88" t="s">
        <v>307</v>
      </c>
      <c r="I55" s="88" t="s">
        <v>308</v>
      </c>
      <c r="J55" s="88" t="s">
        <v>309</v>
      </c>
      <c r="K55" s="88" t="s">
        <v>310</v>
      </c>
      <c r="L55" s="88" t="s">
        <v>311</v>
      </c>
      <c r="M55" s="90">
        <v>6</v>
      </c>
      <c r="N55" s="90">
        <v>3</v>
      </c>
      <c r="O55" s="91">
        <f t="shared" si="0"/>
        <v>18</v>
      </c>
      <c r="P55" s="92" t="str">
        <f t="shared" si="1"/>
        <v>Alto</v>
      </c>
      <c r="Q55" s="90">
        <v>25</v>
      </c>
      <c r="R55" s="92">
        <f t="shared" si="12"/>
        <v>450</v>
      </c>
      <c r="S55" s="92" t="str">
        <f t="shared" si="3"/>
        <v>II</v>
      </c>
      <c r="T55" s="91" t="str">
        <f t="shared" si="14"/>
        <v>No Aceptable o Aceptable con controles</v>
      </c>
      <c r="U55" s="114"/>
      <c r="V55" s="114"/>
      <c r="W55" s="114"/>
      <c r="X55" s="93"/>
      <c r="Y55" s="93" t="s">
        <v>403</v>
      </c>
      <c r="Z55" s="88" t="s">
        <v>313</v>
      </c>
      <c r="AA55" s="88" t="s">
        <v>219</v>
      </c>
      <c r="AB55" s="88" t="s">
        <v>219</v>
      </c>
      <c r="AC55" s="88" t="s">
        <v>314</v>
      </c>
      <c r="AD55" s="107" t="s">
        <v>315</v>
      </c>
      <c r="AE55" s="88" t="s">
        <v>219</v>
      </c>
    </row>
    <row r="56" spans="1:31" s="102" customFormat="1" ht="68.45" customHeight="1">
      <c r="A56" s="146"/>
      <c r="B56" s="144"/>
      <c r="C56" s="144"/>
      <c r="D56" s="144"/>
      <c r="E56" s="93" t="s">
        <v>316</v>
      </c>
      <c r="F56" s="88" t="s">
        <v>317</v>
      </c>
      <c r="G56" s="88" t="s">
        <v>318</v>
      </c>
      <c r="H56" s="88" t="s">
        <v>319</v>
      </c>
      <c r="I56" s="88" t="s">
        <v>320</v>
      </c>
      <c r="J56" s="88" t="s">
        <v>321</v>
      </c>
      <c r="K56" s="88" t="s">
        <v>322</v>
      </c>
      <c r="L56" s="88" t="s">
        <v>323</v>
      </c>
      <c r="M56" s="95">
        <v>2</v>
      </c>
      <c r="N56" s="95">
        <v>1</v>
      </c>
      <c r="O56" s="91">
        <f t="shared" si="0"/>
        <v>2</v>
      </c>
      <c r="P56" s="92" t="str">
        <f t="shared" si="1"/>
        <v>Bajo</v>
      </c>
      <c r="Q56" s="95">
        <v>10</v>
      </c>
      <c r="R56" s="92">
        <f t="shared" si="12"/>
        <v>20</v>
      </c>
      <c r="S56" s="92" t="str">
        <f t="shared" si="3"/>
        <v>IV</v>
      </c>
      <c r="T56" s="92" t="str">
        <f t="shared" si="14"/>
        <v>Aceptable</v>
      </c>
      <c r="U56" s="114"/>
      <c r="V56" s="114"/>
      <c r="W56" s="88"/>
      <c r="X56" s="93"/>
      <c r="Y56" s="93" t="s">
        <v>312</v>
      </c>
      <c r="Z56" s="88" t="s">
        <v>324</v>
      </c>
      <c r="AA56" s="88" t="s">
        <v>278</v>
      </c>
      <c r="AB56" s="88" t="s">
        <v>278</v>
      </c>
      <c r="AC56" s="88" t="s">
        <v>325</v>
      </c>
      <c r="AD56" s="88" t="s">
        <v>326</v>
      </c>
      <c r="AE56" s="88" t="s">
        <v>219</v>
      </c>
    </row>
    <row r="57" spans="1:31" s="94" customFormat="1" ht="68.45" customHeight="1">
      <c r="A57" s="146"/>
      <c r="B57" s="145"/>
      <c r="C57" s="145"/>
      <c r="D57" s="145"/>
      <c r="E57" s="99" t="s">
        <v>269</v>
      </c>
      <c r="F57" s="88" t="s">
        <v>280</v>
      </c>
      <c r="G57" s="88" t="s">
        <v>404</v>
      </c>
      <c r="H57" s="88" t="s">
        <v>405</v>
      </c>
      <c r="I57" s="88" t="s">
        <v>406</v>
      </c>
      <c r="J57" s="88" t="s">
        <v>216</v>
      </c>
      <c r="K57" s="88" t="s">
        <v>274</v>
      </c>
      <c r="L57" s="88" t="s">
        <v>216</v>
      </c>
      <c r="M57" s="95">
        <v>2</v>
      </c>
      <c r="N57" s="95">
        <v>1</v>
      </c>
      <c r="O57" s="92">
        <v>2</v>
      </c>
      <c r="P57" s="92" t="s">
        <v>407</v>
      </c>
      <c r="Q57" s="95">
        <v>10</v>
      </c>
      <c r="R57" s="92">
        <v>20</v>
      </c>
      <c r="S57" s="92" t="str">
        <f t="shared" si="3"/>
        <v>IV</v>
      </c>
      <c r="T57" s="92" t="s">
        <v>144</v>
      </c>
      <c r="U57" s="114"/>
      <c r="V57" s="114"/>
      <c r="W57" s="114"/>
      <c r="X57" s="93"/>
      <c r="Y57" s="93" t="s">
        <v>408</v>
      </c>
      <c r="Z57" s="88" t="s">
        <v>409</v>
      </c>
      <c r="AA57" s="88" t="s">
        <v>410</v>
      </c>
      <c r="AB57" s="88" t="s">
        <v>278</v>
      </c>
      <c r="AC57" s="88" t="s">
        <v>411</v>
      </c>
      <c r="AD57" s="107" t="s">
        <v>412</v>
      </c>
      <c r="AE57" s="88" t="s">
        <v>219</v>
      </c>
    </row>
    <row r="58" spans="1:31" s="94" customFormat="1" ht="68.45" customHeight="1">
      <c r="A58" s="146" t="s">
        <v>207</v>
      </c>
      <c r="B58" s="143" t="s">
        <v>413</v>
      </c>
      <c r="C58" s="143" t="s">
        <v>414</v>
      </c>
      <c r="D58" s="143" t="s">
        <v>415</v>
      </c>
      <c r="E58" s="99" t="s">
        <v>416</v>
      </c>
      <c r="F58" s="90" t="s">
        <v>212</v>
      </c>
      <c r="G58" s="90" t="s">
        <v>344</v>
      </c>
      <c r="H58" s="88" t="s">
        <v>345</v>
      </c>
      <c r="I58" s="88" t="s">
        <v>372</v>
      </c>
      <c r="J58" s="88" t="s">
        <v>216</v>
      </c>
      <c r="K58" s="88" t="s">
        <v>274</v>
      </c>
      <c r="L58" s="88" t="s">
        <v>348</v>
      </c>
      <c r="M58" s="95">
        <v>2</v>
      </c>
      <c r="N58" s="95">
        <v>1</v>
      </c>
      <c r="O58" s="92">
        <f>IF(OR(M58="",N58=""),"",IF((M58*N58=0),"N/A",M58*N58))</f>
        <v>2</v>
      </c>
      <c r="P58" s="92" t="str">
        <f>IF(O58="","",IF(ISTEXT(O58),"N/A",IF(OR(O58=2,O58=4),"Bajo",IF(OR(O58=6,O58=8),"Medio",IF(OR(O58=10,O58=12,O58=18,O58=20),"Alto",IF(OR(O58=24,O58=30,O58=40),"Muy Alto","Error"))))))</f>
        <v>Bajo</v>
      </c>
      <c r="Q58" s="95">
        <v>10</v>
      </c>
      <c r="R58" s="92">
        <f>IF(OR(Q58="",O58=""),"",IF(ISTEXT(O58),"N/A",O58*Q58))</f>
        <v>20</v>
      </c>
      <c r="S58" s="92" t="str">
        <f t="shared" si="3"/>
        <v>IV</v>
      </c>
      <c r="T58" s="92" t="str">
        <f>IF(S58="","",IF(OR(S58="IV",S58="III"),"Aceptable",IF(S58="II","No Aceptable o Aceptable con controles",IF(S58="I","No Aceptable","Error"))))</f>
        <v>Aceptable</v>
      </c>
      <c r="U58" s="137"/>
      <c r="V58" s="137">
        <v>3</v>
      </c>
      <c r="W58" s="137">
        <f>U58+V58</f>
        <v>3</v>
      </c>
      <c r="X58" s="100"/>
      <c r="Y58" s="100" t="s">
        <v>349</v>
      </c>
      <c r="Z58" s="88" t="s">
        <v>218</v>
      </c>
      <c r="AA58" s="88" t="s">
        <v>219</v>
      </c>
      <c r="AB58" s="88" t="s">
        <v>219</v>
      </c>
      <c r="AC58" s="88" t="s">
        <v>219</v>
      </c>
      <c r="AD58" s="88" t="s">
        <v>350</v>
      </c>
      <c r="AE58" s="88" t="s">
        <v>221</v>
      </c>
    </row>
    <row r="59" spans="1:31" s="94" customFormat="1" ht="68.45" customHeight="1">
      <c r="A59" s="146"/>
      <c r="B59" s="144"/>
      <c r="C59" s="144"/>
      <c r="D59" s="144"/>
      <c r="E59" s="93" t="s">
        <v>211</v>
      </c>
      <c r="F59" s="88" t="s">
        <v>253</v>
      </c>
      <c r="G59" s="88" t="s">
        <v>254</v>
      </c>
      <c r="H59" s="88" t="s">
        <v>417</v>
      </c>
      <c r="I59" s="88" t="s">
        <v>418</v>
      </c>
      <c r="J59" s="88" t="s">
        <v>216</v>
      </c>
      <c r="K59" s="88" t="s">
        <v>258</v>
      </c>
      <c r="L59" s="88" t="s">
        <v>237</v>
      </c>
      <c r="M59" s="90">
        <v>2</v>
      </c>
      <c r="N59" s="90">
        <v>1</v>
      </c>
      <c r="O59" s="91">
        <f>IF(OR(M59="",N59=""),"",IF((M59*N59=0),"N/A",M59*N59))</f>
        <v>2</v>
      </c>
      <c r="P59" s="92" t="str">
        <f>IF(O59="","",IF(ISTEXT(O59),"N/A",IF(OR(O59=2,O59=4),"Bajo",IF(OR(O59=6,O59=8),"Medio",IF(OR(O59=10,O59=12,O59=18,O59=20),"Alto",IF(OR(O59=24,O59=30,O59=40),"Muy Alto","Error"))))))</f>
        <v>Bajo</v>
      </c>
      <c r="Q59" s="90">
        <v>10</v>
      </c>
      <c r="R59" s="92">
        <f>IF(OR(Q59="",O59=""),"",IF(ISTEXT(O59),"N/A",O59*Q59))</f>
        <v>20</v>
      </c>
      <c r="S59" s="92" t="str">
        <f t="shared" si="3"/>
        <v>IV</v>
      </c>
      <c r="T59" s="92" t="str">
        <f>IF(S59="","",IF(OR(S59="IV",S59="III"),"Aceptable",IF(S59="II","No Aceptable o Aceptable con controles",IF(S59="I","No Aceptable","Error"))))</f>
        <v>Aceptable</v>
      </c>
      <c r="U59" s="138"/>
      <c r="V59" s="138"/>
      <c r="W59" s="138"/>
      <c r="X59" s="93"/>
      <c r="Y59" s="93" t="s">
        <v>259</v>
      </c>
      <c r="Z59" s="88" t="s">
        <v>260</v>
      </c>
      <c r="AA59" s="88" t="s">
        <v>219</v>
      </c>
      <c r="AB59" s="88" t="s">
        <v>219</v>
      </c>
      <c r="AC59" s="88" t="s">
        <v>261</v>
      </c>
      <c r="AD59" s="88" t="s">
        <v>384</v>
      </c>
      <c r="AE59" s="88" t="s">
        <v>219</v>
      </c>
    </row>
    <row r="60" spans="1:31" s="94" customFormat="1" ht="68.45" customHeight="1">
      <c r="A60" s="146"/>
      <c r="B60" s="144"/>
      <c r="C60" s="144"/>
      <c r="D60" s="144"/>
      <c r="E60" s="88" t="s">
        <v>211</v>
      </c>
      <c r="F60" s="88" t="s">
        <v>253</v>
      </c>
      <c r="G60" s="88" t="s">
        <v>263</v>
      </c>
      <c r="H60" s="88" t="s">
        <v>264</v>
      </c>
      <c r="I60" s="88" t="s">
        <v>359</v>
      </c>
      <c r="J60" s="88" t="s">
        <v>266</v>
      </c>
      <c r="K60" s="88" t="s">
        <v>258</v>
      </c>
      <c r="L60" s="88" t="s">
        <v>237</v>
      </c>
      <c r="M60" s="95">
        <v>2</v>
      </c>
      <c r="N60" s="95">
        <v>2</v>
      </c>
      <c r="O60" s="92">
        <f>IF(OR(M60="",N60=""),"",IF((M60*N60=0),"N/A",M60*N60))</f>
        <v>4</v>
      </c>
      <c r="P60" s="92" t="str">
        <f>IF(O60="","",IF(ISTEXT(O60),"N/A",IF(OR(O60=2,O60=4),"Bajo",IF(OR(O60=6,O60=8),"Medio",IF(OR(O60=10,O60=12,O60=18,O60=20),"Alto",IF(OR(O60=24,O60=30,O60=40),"Muy Alto","Error"))))))</f>
        <v>Bajo</v>
      </c>
      <c r="Q60" s="95">
        <v>25</v>
      </c>
      <c r="R60" s="92">
        <f>IF(OR(Q60="",O60=""),"",IF(ISTEXT(O60),"N/A",O60*Q60))</f>
        <v>100</v>
      </c>
      <c r="S60" s="92" t="str">
        <f t="shared" si="3"/>
        <v>III</v>
      </c>
      <c r="T60" s="91" t="s">
        <v>142</v>
      </c>
      <c r="U60" s="138"/>
      <c r="V60" s="138"/>
      <c r="W60" s="138"/>
      <c r="X60" s="93"/>
      <c r="Y60" s="93" t="s">
        <v>419</v>
      </c>
      <c r="Z60" s="88" t="s">
        <v>260</v>
      </c>
      <c r="AA60" s="88" t="s">
        <v>219</v>
      </c>
      <c r="AB60" s="88" t="s">
        <v>219</v>
      </c>
      <c r="AC60" s="88" t="s">
        <v>261</v>
      </c>
      <c r="AD60" s="88" t="s">
        <v>384</v>
      </c>
      <c r="AE60" s="88" t="s">
        <v>219</v>
      </c>
    </row>
    <row r="61" spans="1:31" s="94" customFormat="1" ht="68.45" customHeight="1">
      <c r="A61" s="146"/>
      <c r="B61" s="144"/>
      <c r="C61" s="144"/>
      <c r="D61" s="144"/>
      <c r="E61" s="88" t="s">
        <v>211</v>
      </c>
      <c r="F61" s="88" t="s">
        <v>280</v>
      </c>
      <c r="G61" s="88" t="s">
        <v>334</v>
      </c>
      <c r="H61" s="88" t="s">
        <v>335</v>
      </c>
      <c r="I61" s="88" t="s">
        <v>336</v>
      </c>
      <c r="J61" s="88" t="s">
        <v>216</v>
      </c>
      <c r="K61" s="88" t="s">
        <v>274</v>
      </c>
      <c r="L61" s="88" t="s">
        <v>284</v>
      </c>
      <c r="M61" s="95">
        <v>6</v>
      </c>
      <c r="N61" s="95">
        <v>3</v>
      </c>
      <c r="O61" s="92">
        <f>IF(OR(M61="",N61=""),"",IF((M61*N61=0),"N/A",M61*N61))</f>
        <v>18</v>
      </c>
      <c r="P61" s="92" t="str">
        <f>IF(O61="","",IF(ISTEXT(O61),"N/A",IF(OR(O61=2,O61=4),"Bajo",IF(OR(O61=6,O61=8),"Medio",IF(OR(O61=10,O61=12,O61=18,O61=20),"Alto",IF(OR(O61=24,O61=30,O61=40),"Muy Alto","Error"))))))</f>
        <v>Alto</v>
      </c>
      <c r="Q61" s="95">
        <v>25</v>
      </c>
      <c r="R61" s="92">
        <f>IF(OR(Q61="",O61=""),"",IF(ISTEXT(O61),"N/A",O61*Q61))</f>
        <v>450</v>
      </c>
      <c r="S61" s="92" t="str">
        <f t="shared" si="3"/>
        <v>II</v>
      </c>
      <c r="T61" s="91" t="str">
        <f t="shared" ref="T61:T62" si="15">IF(S61="","",IF(OR(S61="IV",S61="III"),"Aceptable",IF(S61="II","No Aceptable o Aceptable con controles",IF(S61="I","No Aceptable","Error"))))</f>
        <v>No Aceptable o Aceptable con controles</v>
      </c>
      <c r="U61" s="138"/>
      <c r="V61" s="138"/>
      <c r="W61" s="138"/>
      <c r="X61" s="93"/>
      <c r="Y61" s="93" t="s">
        <v>337</v>
      </c>
      <c r="Z61" s="88" t="s">
        <v>338</v>
      </c>
      <c r="AA61" s="88" t="s">
        <v>219</v>
      </c>
      <c r="AB61" s="88" t="s">
        <v>219</v>
      </c>
      <c r="AC61" s="88" t="s">
        <v>339</v>
      </c>
      <c r="AD61" s="88" t="s">
        <v>340</v>
      </c>
      <c r="AE61" s="88" t="s">
        <v>219</v>
      </c>
    </row>
    <row r="62" spans="1:31" s="94" customFormat="1" ht="68.45" customHeight="1">
      <c r="A62" s="146"/>
      <c r="B62" s="144"/>
      <c r="C62" s="144"/>
      <c r="D62" s="144"/>
      <c r="E62" s="99" t="s">
        <v>269</v>
      </c>
      <c r="F62" s="88" t="s">
        <v>280</v>
      </c>
      <c r="G62" s="88" t="s">
        <v>306</v>
      </c>
      <c r="H62" s="88" t="s">
        <v>307</v>
      </c>
      <c r="I62" s="88" t="s">
        <v>308</v>
      </c>
      <c r="J62" s="88" t="s">
        <v>309</v>
      </c>
      <c r="K62" s="88" t="s">
        <v>310</v>
      </c>
      <c r="L62" s="88" t="s">
        <v>311</v>
      </c>
      <c r="M62" s="90">
        <v>6</v>
      </c>
      <c r="N62" s="90">
        <v>3</v>
      </c>
      <c r="O62" s="91">
        <f>IF(OR(M62="",N62=""),"",IF((M62*N62=0),"N/A",M62*N62))</f>
        <v>18</v>
      </c>
      <c r="P62" s="92" t="str">
        <f>IF(O62="","",IF(ISTEXT(O62),"N/A",IF(OR(O62=2,O62=4),"Bajo",IF(OR(O62=6,O62=8),"Medio",IF(OR(O62=10,O62=12,O62=18,O62=20),"Alto",IF(OR(O62=24,O62=30,O62=40),"Muy Alto","Error"))))))</f>
        <v>Alto</v>
      </c>
      <c r="Q62" s="90">
        <v>25</v>
      </c>
      <c r="R62" s="92">
        <f>IF(OR(Q62="",O62=""),"",IF(ISTEXT(O62),"N/A",O62*Q62))</f>
        <v>450</v>
      </c>
      <c r="S62" s="92" t="str">
        <f t="shared" si="3"/>
        <v>II</v>
      </c>
      <c r="T62" s="91" t="str">
        <f t="shared" si="15"/>
        <v>No Aceptable o Aceptable con controles</v>
      </c>
      <c r="U62" s="138"/>
      <c r="V62" s="138"/>
      <c r="W62" s="138"/>
      <c r="X62" s="93"/>
      <c r="Y62" s="93" t="s">
        <v>403</v>
      </c>
      <c r="Z62" s="88" t="s">
        <v>313</v>
      </c>
      <c r="AA62" s="88" t="s">
        <v>219</v>
      </c>
      <c r="AB62" s="88" t="s">
        <v>219</v>
      </c>
      <c r="AC62" s="88" t="s">
        <v>314</v>
      </c>
      <c r="AD62" s="88" t="s">
        <v>315</v>
      </c>
      <c r="AE62" s="88" t="s">
        <v>219</v>
      </c>
    </row>
    <row r="63" spans="1:31" s="94" customFormat="1" ht="68.45" customHeight="1">
      <c r="A63" s="146"/>
      <c r="B63" s="144"/>
      <c r="C63" s="144"/>
      <c r="D63" s="144"/>
      <c r="E63" s="99" t="s">
        <v>269</v>
      </c>
      <c r="F63" s="88" t="s">
        <v>280</v>
      </c>
      <c r="G63" s="88" t="s">
        <v>404</v>
      </c>
      <c r="H63" s="88" t="s">
        <v>405</v>
      </c>
      <c r="I63" s="88" t="s">
        <v>406</v>
      </c>
      <c r="J63" s="88" t="s">
        <v>216</v>
      </c>
      <c r="K63" s="88" t="s">
        <v>274</v>
      </c>
      <c r="L63" s="88" t="s">
        <v>216</v>
      </c>
      <c r="M63" s="95">
        <v>2</v>
      </c>
      <c r="N63" s="95">
        <v>1</v>
      </c>
      <c r="O63" s="92">
        <v>2</v>
      </c>
      <c r="P63" s="92" t="s">
        <v>407</v>
      </c>
      <c r="Q63" s="95">
        <v>10</v>
      </c>
      <c r="R63" s="92">
        <v>20</v>
      </c>
      <c r="S63" s="92" t="str">
        <f t="shared" si="3"/>
        <v>IV</v>
      </c>
      <c r="T63" s="92" t="s">
        <v>144</v>
      </c>
      <c r="U63" s="138"/>
      <c r="V63" s="138"/>
      <c r="W63" s="138"/>
      <c r="X63" s="93"/>
      <c r="Y63" s="93" t="s">
        <v>408</v>
      </c>
      <c r="Z63" s="88" t="s">
        <v>409</v>
      </c>
      <c r="AA63" s="88" t="s">
        <v>410</v>
      </c>
      <c r="AB63" s="88" t="s">
        <v>278</v>
      </c>
      <c r="AC63" s="88" t="s">
        <v>411</v>
      </c>
      <c r="AD63" s="88" t="s">
        <v>412</v>
      </c>
      <c r="AE63" s="88" t="s">
        <v>219</v>
      </c>
    </row>
    <row r="64" spans="1:31" s="94" customFormat="1" ht="68.45" customHeight="1">
      <c r="A64" s="146"/>
      <c r="B64" s="144"/>
      <c r="C64" s="144"/>
      <c r="D64" s="144"/>
      <c r="E64" s="99" t="s">
        <v>269</v>
      </c>
      <c r="F64" s="88" t="s">
        <v>280</v>
      </c>
      <c r="G64" s="88" t="s">
        <v>281</v>
      </c>
      <c r="H64" s="88" t="s">
        <v>294</v>
      </c>
      <c r="I64" s="88" t="s">
        <v>295</v>
      </c>
      <c r="J64" s="88" t="s">
        <v>216</v>
      </c>
      <c r="K64" s="88" t="s">
        <v>216</v>
      </c>
      <c r="L64" s="88" t="s">
        <v>284</v>
      </c>
      <c r="M64" s="90">
        <v>2</v>
      </c>
      <c r="N64" s="90">
        <v>3</v>
      </c>
      <c r="O64" s="91">
        <f t="shared" ref="O64:O83" si="16">IF(OR(M64="",N64=""),"",IF((M64*N64=0),"N/A",M64*N64))</f>
        <v>6</v>
      </c>
      <c r="P64" s="92" t="str">
        <f t="shared" ref="P64:P71" si="17">IF(O64="","",IF(ISTEXT(O64),"N/A",IF(OR(O64=2,O64=4),"Bajo",IF(OR(O64=6,O64=8),"Medio",IF(OR(O64=10,O64=12,O64=18,O64=20),"Alto",IF(OR(O64=24,O64=30,O64=40),"Muy Alto","Error"))))))</f>
        <v>Medio</v>
      </c>
      <c r="Q64" s="90">
        <v>10</v>
      </c>
      <c r="R64" s="92">
        <f t="shared" ref="R64:R83" si="18">IF(OR(Q64="",O64=""),"",IF(ISTEXT(O64),"N/A",O64*Q64))</f>
        <v>60</v>
      </c>
      <c r="S64" s="92" t="str">
        <f t="shared" si="3"/>
        <v>III</v>
      </c>
      <c r="T64" s="91" t="s">
        <v>142</v>
      </c>
      <c r="U64" s="138"/>
      <c r="V64" s="138"/>
      <c r="W64" s="138"/>
      <c r="X64" s="100"/>
      <c r="Y64" s="100" t="s">
        <v>291</v>
      </c>
      <c r="Z64" s="101" t="s">
        <v>292</v>
      </c>
      <c r="AA64" s="99" t="s">
        <v>287</v>
      </c>
      <c r="AB64" s="99" t="s">
        <v>287</v>
      </c>
      <c r="AC64" s="88" t="s">
        <v>219</v>
      </c>
      <c r="AD64" s="88" t="s">
        <v>296</v>
      </c>
      <c r="AE64" s="88" t="s">
        <v>219</v>
      </c>
    </row>
    <row r="65" spans="1:31" s="102" customFormat="1" ht="68.45" customHeight="1">
      <c r="A65" s="146"/>
      <c r="B65" s="144"/>
      <c r="C65" s="144"/>
      <c r="D65" s="144"/>
      <c r="E65" s="93" t="s">
        <v>316</v>
      </c>
      <c r="F65" s="88" t="s">
        <v>317</v>
      </c>
      <c r="G65" s="88" t="s">
        <v>318</v>
      </c>
      <c r="H65" s="88" t="s">
        <v>319</v>
      </c>
      <c r="I65" s="88" t="s">
        <v>320</v>
      </c>
      <c r="J65" s="88" t="s">
        <v>321</v>
      </c>
      <c r="K65" s="88" t="s">
        <v>322</v>
      </c>
      <c r="L65" s="88" t="s">
        <v>323</v>
      </c>
      <c r="M65" s="95">
        <v>2</v>
      </c>
      <c r="N65" s="95">
        <v>1</v>
      </c>
      <c r="O65" s="91">
        <f t="shared" si="16"/>
        <v>2</v>
      </c>
      <c r="P65" s="92" t="str">
        <f t="shared" si="17"/>
        <v>Bajo</v>
      </c>
      <c r="Q65" s="95">
        <v>10</v>
      </c>
      <c r="R65" s="92">
        <f t="shared" si="18"/>
        <v>20</v>
      </c>
      <c r="S65" s="92" t="str">
        <f t="shared" si="3"/>
        <v>IV</v>
      </c>
      <c r="T65" s="92" t="str">
        <f t="shared" ref="T65:T68" si="19">IF(S65="","",IF(OR(S65="IV",S65="III"),"Aceptable",IF(S65="II","No Aceptable o Aceptable con controles",IF(S65="I","No Aceptable","Error"))))</f>
        <v>Aceptable</v>
      </c>
      <c r="U65" s="138"/>
      <c r="V65" s="138"/>
      <c r="W65" s="138"/>
      <c r="X65" s="93"/>
      <c r="Y65" s="93" t="s">
        <v>312</v>
      </c>
      <c r="Z65" s="88" t="s">
        <v>324</v>
      </c>
      <c r="AA65" s="88" t="s">
        <v>278</v>
      </c>
      <c r="AB65" s="88" t="s">
        <v>278</v>
      </c>
      <c r="AC65" s="88" t="s">
        <v>325</v>
      </c>
      <c r="AD65" s="88" t="s">
        <v>326</v>
      </c>
      <c r="AE65" s="88" t="s">
        <v>219</v>
      </c>
    </row>
    <row r="66" spans="1:31" s="94" customFormat="1" ht="68.45" customHeight="1">
      <c r="A66" s="146"/>
      <c r="B66" s="145"/>
      <c r="C66" s="145"/>
      <c r="D66" s="145"/>
      <c r="E66" s="96" t="s">
        <v>269</v>
      </c>
      <c r="F66" s="88" t="s">
        <v>151</v>
      </c>
      <c r="G66" s="96" t="s">
        <v>270</v>
      </c>
      <c r="H66" s="96" t="s">
        <v>271</v>
      </c>
      <c r="I66" s="88" t="s">
        <v>272</v>
      </c>
      <c r="J66" s="88" t="s">
        <v>273</v>
      </c>
      <c r="K66" s="88" t="s">
        <v>274</v>
      </c>
      <c r="L66" s="88" t="s">
        <v>275</v>
      </c>
      <c r="M66" s="95">
        <v>2</v>
      </c>
      <c r="N66" s="95">
        <v>1</v>
      </c>
      <c r="O66" s="92">
        <f t="shared" si="16"/>
        <v>2</v>
      </c>
      <c r="P66" s="92" t="str">
        <f t="shared" si="17"/>
        <v>Bajo</v>
      </c>
      <c r="Q66" s="95">
        <v>10</v>
      </c>
      <c r="R66" s="92">
        <f t="shared" si="18"/>
        <v>20</v>
      </c>
      <c r="S66" s="92" t="str">
        <f t="shared" si="3"/>
        <v>IV</v>
      </c>
      <c r="T66" s="92" t="str">
        <f t="shared" si="19"/>
        <v>Aceptable</v>
      </c>
      <c r="U66" s="139"/>
      <c r="V66" s="139"/>
      <c r="W66" s="139"/>
      <c r="X66" s="88"/>
      <c r="Y66" s="88" t="s">
        <v>276</v>
      </c>
      <c r="Z66" s="88" t="s">
        <v>277</v>
      </c>
      <c r="AA66" s="88" t="s">
        <v>278</v>
      </c>
      <c r="AB66" s="88" t="s">
        <v>278</v>
      </c>
      <c r="AC66" s="88" t="s">
        <v>278</v>
      </c>
      <c r="AD66" s="88" t="s">
        <v>279</v>
      </c>
      <c r="AE66" s="88" t="s">
        <v>221</v>
      </c>
    </row>
    <row r="67" spans="1:31" s="94" customFormat="1" ht="68.45" customHeight="1">
      <c r="A67" s="146" t="s">
        <v>207</v>
      </c>
      <c r="B67" s="143" t="s">
        <v>420</v>
      </c>
      <c r="C67" s="143" t="s">
        <v>421</v>
      </c>
      <c r="D67" s="143" t="s">
        <v>422</v>
      </c>
      <c r="E67" s="99" t="s">
        <v>416</v>
      </c>
      <c r="F67" s="90" t="s">
        <v>212</v>
      </c>
      <c r="G67" s="90" t="s">
        <v>423</v>
      </c>
      <c r="H67" s="88" t="s">
        <v>345</v>
      </c>
      <c r="I67" s="88" t="s">
        <v>372</v>
      </c>
      <c r="J67" s="88" t="s">
        <v>216</v>
      </c>
      <c r="K67" s="88" t="s">
        <v>274</v>
      </c>
      <c r="L67" s="88" t="s">
        <v>348</v>
      </c>
      <c r="M67" s="95">
        <v>2</v>
      </c>
      <c r="N67" s="95">
        <v>1</v>
      </c>
      <c r="O67" s="92">
        <f t="shared" si="16"/>
        <v>2</v>
      </c>
      <c r="P67" s="92" t="str">
        <f t="shared" si="17"/>
        <v>Bajo</v>
      </c>
      <c r="Q67" s="95">
        <v>10</v>
      </c>
      <c r="R67" s="92">
        <f t="shared" si="18"/>
        <v>20</v>
      </c>
      <c r="S67" s="92" t="str">
        <f t="shared" si="3"/>
        <v>IV</v>
      </c>
      <c r="T67" s="92" t="str">
        <f t="shared" si="19"/>
        <v>Aceptable</v>
      </c>
      <c r="U67" s="137"/>
      <c r="V67" s="137">
        <v>3</v>
      </c>
      <c r="W67" s="137">
        <f>U67+V67</f>
        <v>3</v>
      </c>
      <c r="X67" s="100"/>
      <c r="Y67" s="100" t="s">
        <v>349</v>
      </c>
      <c r="Z67" s="88" t="s">
        <v>218</v>
      </c>
      <c r="AA67" s="88" t="s">
        <v>219</v>
      </c>
      <c r="AB67" s="88" t="s">
        <v>219</v>
      </c>
      <c r="AC67" s="88" t="s">
        <v>219</v>
      </c>
      <c r="AD67" s="88" t="s">
        <v>350</v>
      </c>
      <c r="AE67" s="88" t="s">
        <v>221</v>
      </c>
    </row>
    <row r="68" spans="1:31" s="94" customFormat="1" ht="68.45" customHeight="1">
      <c r="A68" s="146"/>
      <c r="B68" s="144"/>
      <c r="C68" s="144"/>
      <c r="D68" s="144"/>
      <c r="E68" s="93" t="s">
        <v>211</v>
      </c>
      <c r="F68" s="88" t="s">
        <v>253</v>
      </c>
      <c r="G68" s="88" t="s">
        <v>254</v>
      </c>
      <c r="H68" s="88" t="s">
        <v>417</v>
      </c>
      <c r="I68" s="88" t="s">
        <v>418</v>
      </c>
      <c r="J68" s="88" t="s">
        <v>216</v>
      </c>
      <c r="K68" s="88" t="s">
        <v>258</v>
      </c>
      <c r="L68" s="88" t="s">
        <v>237</v>
      </c>
      <c r="M68" s="90">
        <v>2</v>
      </c>
      <c r="N68" s="90">
        <v>1</v>
      </c>
      <c r="O68" s="92">
        <f t="shared" si="16"/>
        <v>2</v>
      </c>
      <c r="P68" s="92" t="str">
        <f t="shared" si="17"/>
        <v>Bajo</v>
      </c>
      <c r="Q68" s="90">
        <v>10</v>
      </c>
      <c r="R68" s="92">
        <f t="shared" si="18"/>
        <v>20</v>
      </c>
      <c r="S68" s="92" t="str">
        <f t="shared" si="3"/>
        <v>IV</v>
      </c>
      <c r="T68" s="92" t="str">
        <f t="shared" si="19"/>
        <v>Aceptable</v>
      </c>
      <c r="U68" s="138"/>
      <c r="V68" s="138"/>
      <c r="W68" s="138"/>
      <c r="X68" s="93"/>
      <c r="Y68" s="93" t="s">
        <v>259</v>
      </c>
      <c r="Z68" s="88" t="s">
        <v>260</v>
      </c>
      <c r="AA68" s="88" t="s">
        <v>219</v>
      </c>
      <c r="AB68" s="88" t="s">
        <v>219</v>
      </c>
      <c r="AC68" s="88" t="s">
        <v>261</v>
      </c>
      <c r="AD68" s="88" t="s">
        <v>384</v>
      </c>
      <c r="AE68" s="88" t="s">
        <v>219</v>
      </c>
    </row>
    <row r="69" spans="1:31" s="94" customFormat="1" ht="68.45" customHeight="1">
      <c r="A69" s="146"/>
      <c r="B69" s="144"/>
      <c r="C69" s="144"/>
      <c r="D69" s="144"/>
      <c r="E69" s="88" t="s">
        <v>211</v>
      </c>
      <c r="F69" s="88" t="s">
        <v>253</v>
      </c>
      <c r="G69" s="88" t="s">
        <v>263</v>
      </c>
      <c r="H69" s="88" t="s">
        <v>264</v>
      </c>
      <c r="I69" s="88" t="s">
        <v>359</v>
      </c>
      <c r="J69" s="88" t="s">
        <v>266</v>
      </c>
      <c r="K69" s="88" t="s">
        <v>258</v>
      </c>
      <c r="L69" s="88" t="s">
        <v>237</v>
      </c>
      <c r="M69" s="95">
        <v>2</v>
      </c>
      <c r="N69" s="95">
        <v>2</v>
      </c>
      <c r="O69" s="92">
        <f t="shared" si="16"/>
        <v>4</v>
      </c>
      <c r="P69" s="92" t="str">
        <f t="shared" si="17"/>
        <v>Bajo</v>
      </c>
      <c r="Q69" s="95">
        <v>25</v>
      </c>
      <c r="R69" s="92">
        <f t="shared" si="18"/>
        <v>100</v>
      </c>
      <c r="S69" s="92" t="str">
        <f t="shared" si="3"/>
        <v>III</v>
      </c>
      <c r="T69" s="91" t="s">
        <v>142</v>
      </c>
      <c r="U69" s="138"/>
      <c r="V69" s="138"/>
      <c r="W69" s="138"/>
      <c r="X69" s="93"/>
      <c r="Y69" s="93" t="s">
        <v>419</v>
      </c>
      <c r="Z69" s="88" t="s">
        <v>260</v>
      </c>
      <c r="AA69" s="88" t="s">
        <v>219</v>
      </c>
      <c r="AB69" s="88" t="s">
        <v>219</v>
      </c>
      <c r="AC69" s="88" t="s">
        <v>261</v>
      </c>
      <c r="AD69" s="88" t="s">
        <v>384</v>
      </c>
      <c r="AE69" s="88" t="s">
        <v>219</v>
      </c>
    </row>
    <row r="70" spans="1:31" s="94" customFormat="1" ht="68.45" customHeight="1">
      <c r="A70" s="146"/>
      <c r="B70" s="144"/>
      <c r="C70" s="144"/>
      <c r="D70" s="144"/>
      <c r="E70" s="88" t="s">
        <v>211</v>
      </c>
      <c r="F70" s="88" t="s">
        <v>280</v>
      </c>
      <c r="G70" s="88" t="s">
        <v>334</v>
      </c>
      <c r="H70" s="88" t="s">
        <v>335</v>
      </c>
      <c r="I70" s="88" t="s">
        <v>336</v>
      </c>
      <c r="J70" s="88" t="s">
        <v>216</v>
      </c>
      <c r="K70" s="88" t="s">
        <v>274</v>
      </c>
      <c r="L70" s="88" t="s">
        <v>284</v>
      </c>
      <c r="M70" s="95">
        <v>6</v>
      </c>
      <c r="N70" s="95">
        <v>3</v>
      </c>
      <c r="O70" s="92">
        <f t="shared" si="16"/>
        <v>18</v>
      </c>
      <c r="P70" s="92" t="str">
        <f t="shared" si="17"/>
        <v>Alto</v>
      </c>
      <c r="Q70" s="95">
        <v>25</v>
      </c>
      <c r="R70" s="92">
        <f t="shared" si="18"/>
        <v>450</v>
      </c>
      <c r="S70" s="92" t="str">
        <f t="shared" si="3"/>
        <v>II</v>
      </c>
      <c r="T70" s="91" t="str">
        <f t="shared" ref="T70:T71" si="20">IF(S70="","",IF(OR(S70="IV",S70="III"),"Aceptable",IF(S70="II","No Aceptable o Aceptable con controles",IF(S70="I","No Aceptable","Error"))))</f>
        <v>No Aceptable o Aceptable con controles</v>
      </c>
      <c r="U70" s="138"/>
      <c r="V70" s="138"/>
      <c r="W70" s="138"/>
      <c r="X70" s="93"/>
      <c r="Y70" s="93" t="s">
        <v>337</v>
      </c>
      <c r="Z70" s="88" t="s">
        <v>338</v>
      </c>
      <c r="AA70" s="88" t="s">
        <v>219</v>
      </c>
      <c r="AB70" s="88" t="s">
        <v>219</v>
      </c>
      <c r="AC70" s="88" t="s">
        <v>339</v>
      </c>
      <c r="AD70" s="88" t="s">
        <v>340</v>
      </c>
      <c r="AE70" s="88" t="s">
        <v>219</v>
      </c>
    </row>
    <row r="71" spans="1:31" s="94" customFormat="1" ht="68.45" customHeight="1">
      <c r="A71" s="146"/>
      <c r="B71" s="144"/>
      <c r="C71" s="144"/>
      <c r="D71" s="144"/>
      <c r="E71" s="99" t="s">
        <v>269</v>
      </c>
      <c r="F71" s="88" t="s">
        <v>280</v>
      </c>
      <c r="G71" s="88" t="s">
        <v>306</v>
      </c>
      <c r="H71" s="88" t="s">
        <v>307</v>
      </c>
      <c r="I71" s="88" t="s">
        <v>308</v>
      </c>
      <c r="J71" s="88" t="s">
        <v>309</v>
      </c>
      <c r="K71" s="88" t="s">
        <v>310</v>
      </c>
      <c r="L71" s="88" t="s">
        <v>311</v>
      </c>
      <c r="M71" s="95">
        <v>6</v>
      </c>
      <c r="N71" s="95">
        <v>3</v>
      </c>
      <c r="O71" s="92">
        <f t="shared" si="16"/>
        <v>18</v>
      </c>
      <c r="P71" s="92" t="str">
        <f t="shared" si="17"/>
        <v>Alto</v>
      </c>
      <c r="Q71" s="95">
        <v>25</v>
      </c>
      <c r="R71" s="92">
        <f t="shared" si="18"/>
        <v>450</v>
      </c>
      <c r="S71" s="92" t="str">
        <f t="shared" si="3"/>
        <v>II</v>
      </c>
      <c r="T71" s="91" t="str">
        <f t="shared" si="20"/>
        <v>No Aceptable o Aceptable con controles</v>
      </c>
      <c r="U71" s="138"/>
      <c r="V71" s="138"/>
      <c r="W71" s="138"/>
      <c r="X71" s="93"/>
      <c r="Y71" s="93" t="s">
        <v>403</v>
      </c>
      <c r="Z71" s="88" t="s">
        <v>313</v>
      </c>
      <c r="AA71" s="88" t="s">
        <v>219</v>
      </c>
      <c r="AB71" s="88" t="s">
        <v>219</v>
      </c>
      <c r="AC71" s="88" t="s">
        <v>314</v>
      </c>
      <c r="AD71" s="88" t="s">
        <v>315</v>
      </c>
      <c r="AE71" s="88" t="s">
        <v>219</v>
      </c>
    </row>
    <row r="72" spans="1:31" s="94" customFormat="1" ht="68.45" customHeight="1">
      <c r="A72" s="146"/>
      <c r="B72" s="144"/>
      <c r="C72" s="144"/>
      <c r="D72" s="144"/>
      <c r="E72" s="99" t="s">
        <v>269</v>
      </c>
      <c r="F72" s="88" t="s">
        <v>280</v>
      </c>
      <c r="G72" s="88" t="s">
        <v>404</v>
      </c>
      <c r="H72" s="88" t="s">
        <v>405</v>
      </c>
      <c r="I72" s="88" t="s">
        <v>406</v>
      </c>
      <c r="J72" s="88" t="s">
        <v>216</v>
      </c>
      <c r="K72" s="88" t="s">
        <v>274</v>
      </c>
      <c r="L72" s="88" t="s">
        <v>216</v>
      </c>
      <c r="M72" s="95">
        <v>2</v>
      </c>
      <c r="N72" s="95">
        <v>1</v>
      </c>
      <c r="O72" s="92">
        <f t="shared" si="16"/>
        <v>2</v>
      </c>
      <c r="P72" s="92" t="s">
        <v>407</v>
      </c>
      <c r="Q72" s="95">
        <v>10</v>
      </c>
      <c r="R72" s="92">
        <f t="shared" si="18"/>
        <v>20</v>
      </c>
      <c r="S72" s="92" t="str">
        <f t="shared" si="3"/>
        <v>IV</v>
      </c>
      <c r="T72" s="92" t="s">
        <v>144</v>
      </c>
      <c r="U72" s="138"/>
      <c r="V72" s="138"/>
      <c r="W72" s="138"/>
      <c r="X72" s="93"/>
      <c r="Y72" s="93" t="s">
        <v>408</v>
      </c>
      <c r="Z72" s="88" t="s">
        <v>409</v>
      </c>
      <c r="AA72" s="88" t="s">
        <v>410</v>
      </c>
      <c r="AB72" s="88" t="s">
        <v>278</v>
      </c>
      <c r="AC72" s="88" t="s">
        <v>411</v>
      </c>
      <c r="AD72" s="88" t="s">
        <v>412</v>
      </c>
      <c r="AE72" s="88" t="s">
        <v>219</v>
      </c>
    </row>
    <row r="73" spans="1:31" s="94" customFormat="1" ht="68.45" customHeight="1">
      <c r="A73" s="146"/>
      <c r="B73" s="144"/>
      <c r="C73" s="144"/>
      <c r="D73" s="144"/>
      <c r="E73" s="99" t="s">
        <v>269</v>
      </c>
      <c r="F73" s="88" t="s">
        <v>280</v>
      </c>
      <c r="G73" s="88" t="s">
        <v>281</v>
      </c>
      <c r="H73" s="88" t="s">
        <v>294</v>
      </c>
      <c r="I73" s="88" t="s">
        <v>295</v>
      </c>
      <c r="J73" s="88" t="s">
        <v>216</v>
      </c>
      <c r="K73" s="88" t="s">
        <v>216</v>
      </c>
      <c r="L73" s="88" t="s">
        <v>284</v>
      </c>
      <c r="M73" s="90">
        <v>2</v>
      </c>
      <c r="N73" s="90">
        <v>3</v>
      </c>
      <c r="O73" s="92">
        <f t="shared" si="16"/>
        <v>6</v>
      </c>
      <c r="P73" s="92" t="str">
        <f>IF(O73="","",IF(ISTEXT(O73),"N/A",IF(OR(O73=2,O73=4),"Bajo",IF(OR(O73=6,O73=8),"Medio",IF(OR(O73=10,O73=12,O73=18,O73=20),"Alto",IF(OR(O73=24,O73=30,O73=40),"Muy Alto","Error"))))))</f>
        <v>Medio</v>
      </c>
      <c r="Q73" s="90">
        <v>10</v>
      </c>
      <c r="R73" s="92">
        <f t="shared" si="18"/>
        <v>60</v>
      </c>
      <c r="S73" s="92" t="str">
        <f t="shared" si="3"/>
        <v>III</v>
      </c>
      <c r="T73" s="91" t="s">
        <v>142</v>
      </c>
      <c r="U73" s="138"/>
      <c r="V73" s="138"/>
      <c r="W73" s="138"/>
      <c r="X73" s="100"/>
      <c r="Y73" s="100" t="s">
        <v>291</v>
      </c>
      <c r="Z73" s="101" t="s">
        <v>292</v>
      </c>
      <c r="AA73" s="99" t="s">
        <v>287</v>
      </c>
      <c r="AB73" s="99" t="s">
        <v>287</v>
      </c>
      <c r="AC73" s="88" t="s">
        <v>219</v>
      </c>
      <c r="AD73" s="88" t="s">
        <v>296</v>
      </c>
      <c r="AE73" s="88" t="s">
        <v>219</v>
      </c>
    </row>
    <row r="74" spans="1:31" s="102" customFormat="1" ht="68.45" customHeight="1">
      <c r="A74" s="146"/>
      <c r="B74" s="144"/>
      <c r="C74" s="144"/>
      <c r="D74" s="144"/>
      <c r="E74" s="93" t="s">
        <v>316</v>
      </c>
      <c r="F74" s="88" t="s">
        <v>317</v>
      </c>
      <c r="G74" s="88" t="s">
        <v>318</v>
      </c>
      <c r="H74" s="88" t="s">
        <v>319</v>
      </c>
      <c r="I74" s="88" t="s">
        <v>320</v>
      </c>
      <c r="J74" s="88" t="s">
        <v>321</v>
      </c>
      <c r="K74" s="88" t="s">
        <v>322</v>
      </c>
      <c r="L74" s="88" t="s">
        <v>323</v>
      </c>
      <c r="M74" s="95">
        <v>2</v>
      </c>
      <c r="N74" s="95">
        <v>1</v>
      </c>
      <c r="O74" s="91">
        <f t="shared" si="16"/>
        <v>2</v>
      </c>
      <c r="P74" s="92" t="str">
        <f t="shared" ref="P74" si="21">IF(O74="","",IF(ISTEXT(O74),"N/A",IF(OR(O74=2,O74=4),"Bajo",IF(OR(O74=6,O74=8),"Medio",IF(OR(O74=10,O74=12,O74=18,O74=20),"Alto",IF(OR(O74=24,O74=30,O74=40),"Muy Alto","Error"))))))</f>
        <v>Bajo</v>
      </c>
      <c r="Q74" s="95">
        <v>10</v>
      </c>
      <c r="R74" s="92">
        <f t="shared" si="18"/>
        <v>20</v>
      </c>
      <c r="S74" s="92" t="str">
        <f t="shared" si="3"/>
        <v>IV</v>
      </c>
      <c r="T74" s="92" t="str">
        <f t="shared" ref="T74" si="22">IF(S74="","",IF(OR(S74="IV",S74="III"),"Aceptable",IF(S74="II","No Aceptable o Aceptable con controles",IF(S74="I","No Aceptable","Error"))))</f>
        <v>Aceptable</v>
      </c>
      <c r="U74" s="138"/>
      <c r="V74" s="138"/>
      <c r="W74" s="138"/>
      <c r="X74" s="93"/>
      <c r="Y74" s="93" t="s">
        <v>312</v>
      </c>
      <c r="Z74" s="88" t="s">
        <v>324</v>
      </c>
      <c r="AA74" s="88" t="s">
        <v>278</v>
      </c>
      <c r="AB74" s="88" t="s">
        <v>278</v>
      </c>
      <c r="AC74" s="88" t="s">
        <v>325</v>
      </c>
      <c r="AD74" s="88" t="s">
        <v>326</v>
      </c>
      <c r="AE74" s="88" t="s">
        <v>219</v>
      </c>
    </row>
    <row r="75" spans="1:31" s="94" customFormat="1" ht="68.45" customHeight="1">
      <c r="A75" s="146"/>
      <c r="B75" s="145"/>
      <c r="C75" s="145"/>
      <c r="D75" s="145"/>
      <c r="E75" s="96" t="s">
        <v>269</v>
      </c>
      <c r="F75" s="88" t="s">
        <v>151</v>
      </c>
      <c r="G75" s="96" t="s">
        <v>270</v>
      </c>
      <c r="H75" s="96" t="s">
        <v>271</v>
      </c>
      <c r="I75" s="88" t="s">
        <v>272</v>
      </c>
      <c r="J75" s="88" t="s">
        <v>273</v>
      </c>
      <c r="K75" s="88" t="s">
        <v>274</v>
      </c>
      <c r="L75" s="88" t="s">
        <v>275</v>
      </c>
      <c r="M75" s="95">
        <v>2</v>
      </c>
      <c r="N75" s="95">
        <v>1</v>
      </c>
      <c r="O75" s="92">
        <f t="shared" si="16"/>
        <v>2</v>
      </c>
      <c r="P75" s="92" t="str">
        <f>IF(O75="","",IF(ISTEXT(O75),"N/A",IF(OR(O75=2,O75=4),"Bajo",IF(OR(O75=6,O75=8),"Medio",IF(OR(O75=10,O75=12,O75=18,O75=20),"Alto",IF(OR(O75=24,O75=30,O75=40),"Muy Alto","Error"))))))</f>
        <v>Bajo</v>
      </c>
      <c r="Q75" s="95">
        <v>10</v>
      </c>
      <c r="R75" s="92">
        <f t="shared" si="18"/>
        <v>20</v>
      </c>
      <c r="S75" s="92" t="str">
        <f t="shared" si="3"/>
        <v>IV</v>
      </c>
      <c r="T75" s="92" t="str">
        <f>IF(S75="","",IF(OR(S75="IV",S75="III"),"Aceptable",IF(S75="II","No Aceptable o Aceptable con controles",IF(S75="I","No Aceptable","Error"))))</f>
        <v>Aceptable</v>
      </c>
      <c r="U75" s="139"/>
      <c r="V75" s="139"/>
      <c r="W75" s="139"/>
      <c r="X75" s="88"/>
      <c r="Y75" s="88" t="s">
        <v>276</v>
      </c>
      <c r="Z75" s="88" t="s">
        <v>277</v>
      </c>
      <c r="AA75" s="88" t="s">
        <v>278</v>
      </c>
      <c r="AB75" s="88" t="s">
        <v>278</v>
      </c>
      <c r="AC75" s="88" t="s">
        <v>278</v>
      </c>
      <c r="AD75" s="88" t="s">
        <v>279</v>
      </c>
      <c r="AE75" s="88" t="s">
        <v>221</v>
      </c>
    </row>
    <row r="76" spans="1:31" s="94" customFormat="1" ht="68.45" customHeight="1">
      <c r="A76" s="143" t="s">
        <v>207</v>
      </c>
      <c r="B76" s="143" t="s">
        <v>424</v>
      </c>
      <c r="C76" s="143" t="s">
        <v>425</v>
      </c>
      <c r="D76" s="143" t="s">
        <v>426</v>
      </c>
      <c r="E76" s="99" t="s">
        <v>416</v>
      </c>
      <c r="F76" s="90" t="s">
        <v>212</v>
      </c>
      <c r="G76" s="90" t="s">
        <v>344</v>
      </c>
      <c r="H76" s="88" t="s">
        <v>345</v>
      </c>
      <c r="I76" s="88" t="s">
        <v>372</v>
      </c>
      <c r="J76" s="88" t="s">
        <v>216</v>
      </c>
      <c r="K76" s="88" t="s">
        <v>274</v>
      </c>
      <c r="L76" s="88" t="s">
        <v>348</v>
      </c>
      <c r="M76" s="95">
        <v>2</v>
      </c>
      <c r="N76" s="95">
        <v>1</v>
      </c>
      <c r="O76" s="92">
        <f t="shared" si="16"/>
        <v>2</v>
      </c>
      <c r="P76" s="92" t="str">
        <f t="shared" ref="P76:P83" si="23">IF(O76="","",IF(ISTEXT(O76),"N/A",IF(OR(O76=2,O76=4),"Bajo",IF(OR(O76=6,O76=8),"Medio",IF(OR(O76=10,O76=12,O76=18,O76=20),"Alto",IF(OR(O76=24,O76=30,O76=40),"Muy Alto","Error"))))))</f>
        <v>Bajo</v>
      </c>
      <c r="Q76" s="95">
        <v>10</v>
      </c>
      <c r="R76" s="92">
        <f t="shared" si="18"/>
        <v>20</v>
      </c>
      <c r="S76" s="92" t="str">
        <f t="shared" si="3"/>
        <v>IV</v>
      </c>
      <c r="T76" s="92" t="str">
        <f t="shared" ref="T76:T77" si="24">IF(S76="","",IF(OR(S76="IV",S76="III"),"Aceptable",IF(S76="II","No Aceptable o Aceptable con controles",IF(S76="I","No Aceptable","Error"))))</f>
        <v>Aceptable</v>
      </c>
      <c r="U76" s="137"/>
      <c r="V76" s="137">
        <v>3</v>
      </c>
      <c r="W76" s="137">
        <f>U76+V76</f>
        <v>3</v>
      </c>
      <c r="X76" s="100"/>
      <c r="Y76" s="100" t="s">
        <v>349</v>
      </c>
      <c r="Z76" s="88" t="s">
        <v>218</v>
      </c>
      <c r="AA76" s="88" t="s">
        <v>219</v>
      </c>
      <c r="AB76" s="88" t="s">
        <v>219</v>
      </c>
      <c r="AC76" s="88" t="s">
        <v>219</v>
      </c>
      <c r="AD76" s="88" t="s">
        <v>350</v>
      </c>
      <c r="AE76" s="88" t="s">
        <v>221</v>
      </c>
    </row>
    <row r="77" spans="1:31" s="94" customFormat="1" ht="68.45" customHeight="1">
      <c r="A77" s="144"/>
      <c r="B77" s="144"/>
      <c r="C77" s="144"/>
      <c r="D77" s="144"/>
      <c r="E77" s="99" t="s">
        <v>416</v>
      </c>
      <c r="F77" s="90" t="s">
        <v>212</v>
      </c>
      <c r="G77" s="90" t="s">
        <v>427</v>
      </c>
      <c r="H77" s="88" t="s">
        <v>428</v>
      </c>
      <c r="I77" s="88" t="s">
        <v>429</v>
      </c>
      <c r="J77" s="88" t="s">
        <v>216</v>
      </c>
      <c r="K77" s="88" t="s">
        <v>274</v>
      </c>
      <c r="L77" s="88" t="s">
        <v>348</v>
      </c>
      <c r="M77" s="95">
        <v>2</v>
      </c>
      <c r="N77" s="95">
        <v>1</v>
      </c>
      <c r="O77" s="92">
        <f t="shared" si="16"/>
        <v>2</v>
      </c>
      <c r="P77" s="92" t="str">
        <f t="shared" si="23"/>
        <v>Bajo</v>
      </c>
      <c r="Q77" s="95">
        <v>10</v>
      </c>
      <c r="R77" s="92">
        <f t="shared" si="18"/>
        <v>20</v>
      </c>
      <c r="S77" s="92" t="str">
        <f t="shared" si="3"/>
        <v>IV</v>
      </c>
      <c r="T77" s="92" t="str">
        <f t="shared" si="24"/>
        <v>Aceptable</v>
      </c>
      <c r="U77" s="138"/>
      <c r="V77" s="138"/>
      <c r="W77" s="138"/>
      <c r="X77" s="100"/>
      <c r="Y77" s="100" t="s">
        <v>430</v>
      </c>
      <c r="Z77" s="88" t="s">
        <v>218</v>
      </c>
      <c r="AA77" s="88" t="s">
        <v>219</v>
      </c>
      <c r="AB77" s="88" t="s">
        <v>219</v>
      </c>
      <c r="AC77" s="88" t="s">
        <v>431</v>
      </c>
      <c r="AD77" s="88" t="s">
        <v>350</v>
      </c>
      <c r="AE77" s="88" t="s">
        <v>221</v>
      </c>
    </row>
    <row r="78" spans="1:31" s="94" customFormat="1" ht="68.45" customHeight="1">
      <c r="A78" s="144"/>
      <c r="B78" s="144"/>
      <c r="C78" s="144"/>
      <c r="D78" s="144"/>
      <c r="E78" s="101" t="s">
        <v>416</v>
      </c>
      <c r="F78" s="88" t="s">
        <v>152</v>
      </c>
      <c r="G78" s="88" t="s">
        <v>356</v>
      </c>
      <c r="H78" s="88" t="s">
        <v>357</v>
      </c>
      <c r="I78" s="88" t="s">
        <v>358</v>
      </c>
      <c r="J78" s="88" t="s">
        <v>216</v>
      </c>
      <c r="K78" s="88" t="s">
        <v>225</v>
      </c>
      <c r="L78" s="88" t="s">
        <v>226</v>
      </c>
      <c r="M78" s="90">
        <v>2</v>
      </c>
      <c r="N78" s="90">
        <v>3</v>
      </c>
      <c r="O78" s="91">
        <f t="shared" si="16"/>
        <v>6</v>
      </c>
      <c r="P78" s="92" t="str">
        <f t="shared" si="23"/>
        <v>Medio</v>
      </c>
      <c r="Q78" s="90">
        <v>10</v>
      </c>
      <c r="R78" s="92">
        <f t="shared" si="18"/>
        <v>60</v>
      </c>
      <c r="S78" s="92" t="str">
        <f t="shared" si="3"/>
        <v>III</v>
      </c>
      <c r="T78" s="91" t="s">
        <v>142</v>
      </c>
      <c r="U78" s="138"/>
      <c r="V78" s="138"/>
      <c r="W78" s="138"/>
      <c r="X78" s="93"/>
      <c r="Y78" s="93" t="s">
        <v>227</v>
      </c>
      <c r="Z78" s="88" t="s">
        <v>228</v>
      </c>
      <c r="AA78" s="88" t="s">
        <v>219</v>
      </c>
      <c r="AB78" s="88" t="s">
        <v>219</v>
      </c>
      <c r="AC78" s="88" t="s">
        <v>219</v>
      </c>
      <c r="AD78" s="88" t="s">
        <v>229</v>
      </c>
      <c r="AE78" s="88" t="s">
        <v>219</v>
      </c>
    </row>
    <row r="79" spans="1:31" s="94" customFormat="1" ht="68.45" customHeight="1">
      <c r="A79" s="144"/>
      <c r="B79" s="144"/>
      <c r="C79" s="144"/>
      <c r="D79" s="144"/>
      <c r="E79" s="101" t="s">
        <v>416</v>
      </c>
      <c r="F79" s="88" t="s">
        <v>253</v>
      </c>
      <c r="G79" s="88" t="s">
        <v>432</v>
      </c>
      <c r="H79" s="88" t="s">
        <v>433</v>
      </c>
      <c r="I79" s="88" t="s">
        <v>434</v>
      </c>
      <c r="J79" s="88" t="s">
        <v>321</v>
      </c>
      <c r="K79" s="88" t="s">
        <v>258</v>
      </c>
      <c r="L79" s="88" t="s">
        <v>237</v>
      </c>
      <c r="M79" s="95">
        <v>2</v>
      </c>
      <c r="N79" s="95">
        <v>1</v>
      </c>
      <c r="O79" s="92">
        <f t="shared" si="16"/>
        <v>2</v>
      </c>
      <c r="P79" s="92" t="str">
        <f t="shared" si="23"/>
        <v>Bajo</v>
      </c>
      <c r="Q79" s="95">
        <v>10</v>
      </c>
      <c r="R79" s="92">
        <f t="shared" si="18"/>
        <v>20</v>
      </c>
      <c r="S79" s="92" t="str">
        <f t="shared" si="3"/>
        <v>IV</v>
      </c>
      <c r="T79" s="92" t="str">
        <f t="shared" ref="T79" si="25">IF(S79="","",IF(OR(S79="IV",S79="III"),"Aceptable",IF(S79="II","No Aceptable o Aceptable con controles",IF(S79="I","No Aceptable","Error"))))</f>
        <v>Aceptable</v>
      </c>
      <c r="U79" s="138"/>
      <c r="V79" s="138"/>
      <c r="W79" s="138"/>
      <c r="X79" s="93"/>
      <c r="Y79" s="93" t="s">
        <v>259</v>
      </c>
      <c r="Z79" s="88" t="s">
        <v>260</v>
      </c>
      <c r="AA79" s="88" t="s">
        <v>219</v>
      </c>
      <c r="AB79" s="88" t="s">
        <v>219</v>
      </c>
      <c r="AC79" s="88" t="s">
        <v>435</v>
      </c>
      <c r="AD79" s="88" t="s">
        <v>436</v>
      </c>
      <c r="AE79" s="88" t="s">
        <v>219</v>
      </c>
    </row>
    <row r="80" spans="1:31" s="94" customFormat="1" ht="68.45" customHeight="1">
      <c r="A80" s="144"/>
      <c r="B80" s="144"/>
      <c r="C80" s="144"/>
      <c r="D80" s="144"/>
      <c r="E80" s="101" t="s">
        <v>416</v>
      </c>
      <c r="F80" s="88" t="s">
        <v>253</v>
      </c>
      <c r="G80" s="88" t="s">
        <v>263</v>
      </c>
      <c r="H80" s="88" t="s">
        <v>264</v>
      </c>
      <c r="I80" s="88" t="s">
        <v>359</v>
      </c>
      <c r="J80" s="88" t="s">
        <v>266</v>
      </c>
      <c r="K80" s="88" t="s">
        <v>258</v>
      </c>
      <c r="L80" s="88" t="s">
        <v>237</v>
      </c>
      <c r="M80" s="95">
        <v>2</v>
      </c>
      <c r="N80" s="95">
        <v>2</v>
      </c>
      <c r="O80" s="92">
        <f t="shared" si="16"/>
        <v>4</v>
      </c>
      <c r="P80" s="92" t="str">
        <f t="shared" si="23"/>
        <v>Bajo</v>
      </c>
      <c r="Q80" s="95">
        <v>25</v>
      </c>
      <c r="R80" s="92">
        <f t="shared" si="18"/>
        <v>100</v>
      </c>
      <c r="S80" s="92" t="str">
        <f t="shared" si="3"/>
        <v>III</v>
      </c>
      <c r="T80" s="91" t="s">
        <v>142</v>
      </c>
      <c r="U80" s="138"/>
      <c r="V80" s="138"/>
      <c r="W80" s="138"/>
      <c r="X80" s="93"/>
      <c r="Y80" s="93" t="s">
        <v>419</v>
      </c>
      <c r="Z80" s="88" t="s">
        <v>260</v>
      </c>
      <c r="AA80" s="88" t="s">
        <v>219</v>
      </c>
      <c r="AB80" s="88" t="s">
        <v>219</v>
      </c>
      <c r="AC80" s="88" t="s">
        <v>261</v>
      </c>
      <c r="AD80" s="88" t="s">
        <v>384</v>
      </c>
      <c r="AE80" s="88" t="s">
        <v>219</v>
      </c>
    </row>
    <row r="81" spans="1:31" s="94" customFormat="1" ht="68.45" customHeight="1">
      <c r="A81" s="144"/>
      <c r="B81" s="144"/>
      <c r="C81" s="144"/>
      <c r="D81" s="144"/>
      <c r="E81" s="101" t="s">
        <v>416</v>
      </c>
      <c r="F81" s="88" t="s">
        <v>280</v>
      </c>
      <c r="G81" s="88" t="s">
        <v>334</v>
      </c>
      <c r="H81" s="88" t="s">
        <v>335</v>
      </c>
      <c r="I81" s="88" t="s">
        <v>336</v>
      </c>
      <c r="J81" s="88" t="s">
        <v>216</v>
      </c>
      <c r="K81" s="88" t="s">
        <v>274</v>
      </c>
      <c r="L81" s="88" t="s">
        <v>284</v>
      </c>
      <c r="M81" s="95">
        <v>6</v>
      </c>
      <c r="N81" s="95">
        <v>3</v>
      </c>
      <c r="O81" s="92">
        <f t="shared" si="16"/>
        <v>18</v>
      </c>
      <c r="P81" s="92" t="str">
        <f t="shared" si="23"/>
        <v>Alto</v>
      </c>
      <c r="Q81" s="95">
        <v>25</v>
      </c>
      <c r="R81" s="92">
        <f t="shared" si="18"/>
        <v>450</v>
      </c>
      <c r="S81" s="92" t="str">
        <f t="shared" si="3"/>
        <v>II</v>
      </c>
      <c r="T81" s="91" t="str">
        <f t="shared" ref="T81:T83" si="26">IF(S81="","",IF(OR(S81="IV",S81="III"),"Aceptable",IF(S81="II","No Aceptable o Aceptable con controles",IF(S81="I","No Aceptable","Error"))))</f>
        <v>No Aceptable o Aceptable con controles</v>
      </c>
      <c r="U81" s="138"/>
      <c r="V81" s="138"/>
      <c r="W81" s="138"/>
      <c r="X81" s="93"/>
      <c r="Y81" s="93" t="s">
        <v>337</v>
      </c>
      <c r="Z81" s="88" t="s">
        <v>338</v>
      </c>
      <c r="AA81" s="88" t="s">
        <v>219</v>
      </c>
      <c r="AB81" s="88" t="s">
        <v>219</v>
      </c>
      <c r="AC81" s="88" t="s">
        <v>339</v>
      </c>
      <c r="AD81" s="88" t="s">
        <v>340</v>
      </c>
      <c r="AE81" s="88" t="s">
        <v>219</v>
      </c>
    </row>
    <row r="82" spans="1:31" s="94" customFormat="1" ht="68.45" customHeight="1">
      <c r="A82" s="144"/>
      <c r="B82" s="144"/>
      <c r="C82" s="144"/>
      <c r="D82" s="144"/>
      <c r="E82" s="115" t="s">
        <v>416</v>
      </c>
      <c r="F82" s="116" t="s">
        <v>280</v>
      </c>
      <c r="G82" s="88" t="s">
        <v>334</v>
      </c>
      <c r="H82" s="116" t="s">
        <v>437</v>
      </c>
      <c r="I82" s="116" t="s">
        <v>438</v>
      </c>
      <c r="J82" s="116" t="s">
        <v>321</v>
      </c>
      <c r="K82" s="88" t="s">
        <v>439</v>
      </c>
      <c r="L82" s="116" t="s">
        <v>321</v>
      </c>
      <c r="M82" s="95">
        <v>6</v>
      </c>
      <c r="N82" s="95">
        <v>3</v>
      </c>
      <c r="O82" s="92">
        <f t="shared" si="16"/>
        <v>18</v>
      </c>
      <c r="P82" s="92" t="str">
        <f t="shared" si="23"/>
        <v>Alto</v>
      </c>
      <c r="Q82" s="95">
        <v>25</v>
      </c>
      <c r="R82" s="92">
        <f t="shared" si="18"/>
        <v>450</v>
      </c>
      <c r="S82" s="92" t="str">
        <f t="shared" si="3"/>
        <v>II</v>
      </c>
      <c r="T82" s="91" t="str">
        <f t="shared" si="26"/>
        <v>No Aceptable o Aceptable con controles</v>
      </c>
      <c r="U82" s="138"/>
      <c r="V82" s="138"/>
      <c r="W82" s="138"/>
      <c r="X82" s="93"/>
      <c r="Y82" s="93" t="s">
        <v>337</v>
      </c>
      <c r="Z82" s="88" t="s">
        <v>338</v>
      </c>
      <c r="AA82" s="88" t="s">
        <v>219</v>
      </c>
      <c r="AB82" s="88" t="s">
        <v>219</v>
      </c>
      <c r="AC82" s="116" t="s">
        <v>440</v>
      </c>
      <c r="AD82" s="116" t="s">
        <v>441</v>
      </c>
      <c r="AE82" s="88" t="s">
        <v>219</v>
      </c>
    </row>
    <row r="83" spans="1:31" s="94" customFormat="1" ht="68.45" customHeight="1">
      <c r="A83" s="144"/>
      <c r="B83" s="144"/>
      <c r="C83" s="144"/>
      <c r="D83" s="144"/>
      <c r="E83" s="99" t="s">
        <v>269</v>
      </c>
      <c r="F83" s="88" t="s">
        <v>280</v>
      </c>
      <c r="G83" s="88" t="s">
        <v>306</v>
      </c>
      <c r="H83" s="88" t="s">
        <v>307</v>
      </c>
      <c r="I83" s="88" t="s">
        <v>308</v>
      </c>
      <c r="J83" s="88" t="s">
        <v>309</v>
      </c>
      <c r="K83" s="88" t="s">
        <v>310</v>
      </c>
      <c r="L83" s="88" t="s">
        <v>311</v>
      </c>
      <c r="M83" s="90">
        <v>6</v>
      </c>
      <c r="N83" s="90">
        <v>3</v>
      </c>
      <c r="O83" s="91">
        <f t="shared" si="16"/>
        <v>18</v>
      </c>
      <c r="P83" s="92" t="str">
        <f t="shared" si="23"/>
        <v>Alto</v>
      </c>
      <c r="Q83" s="90">
        <v>25</v>
      </c>
      <c r="R83" s="92">
        <f t="shared" si="18"/>
        <v>450</v>
      </c>
      <c r="S83" s="92" t="str">
        <f t="shared" si="3"/>
        <v>II</v>
      </c>
      <c r="T83" s="91" t="str">
        <f t="shared" si="26"/>
        <v>No Aceptable o Aceptable con controles</v>
      </c>
      <c r="U83" s="138"/>
      <c r="V83" s="138"/>
      <c r="W83" s="138"/>
      <c r="X83" s="93"/>
      <c r="Y83" s="93" t="s">
        <v>403</v>
      </c>
      <c r="Z83" s="88" t="s">
        <v>313</v>
      </c>
      <c r="AA83" s="88" t="s">
        <v>219</v>
      </c>
      <c r="AB83" s="88" t="s">
        <v>219</v>
      </c>
      <c r="AC83" s="88" t="s">
        <v>314</v>
      </c>
      <c r="AD83" s="88" t="s">
        <v>315</v>
      </c>
      <c r="AE83" s="88" t="s">
        <v>219</v>
      </c>
    </row>
    <row r="84" spans="1:31" s="94" customFormat="1" ht="68.45" customHeight="1">
      <c r="A84" s="144"/>
      <c r="B84" s="144"/>
      <c r="C84" s="144"/>
      <c r="D84" s="144"/>
      <c r="E84" s="99" t="s">
        <v>269</v>
      </c>
      <c r="F84" s="88" t="s">
        <v>280</v>
      </c>
      <c r="G84" s="88" t="s">
        <v>404</v>
      </c>
      <c r="H84" s="88" t="s">
        <v>405</v>
      </c>
      <c r="I84" s="88" t="s">
        <v>406</v>
      </c>
      <c r="J84" s="88" t="s">
        <v>216</v>
      </c>
      <c r="K84" s="88" t="s">
        <v>274</v>
      </c>
      <c r="L84" s="88" t="s">
        <v>216</v>
      </c>
      <c r="M84" s="95">
        <v>2</v>
      </c>
      <c r="N84" s="95">
        <v>1</v>
      </c>
      <c r="O84" s="92">
        <v>2</v>
      </c>
      <c r="P84" s="92" t="s">
        <v>407</v>
      </c>
      <c r="Q84" s="95">
        <v>10</v>
      </c>
      <c r="R84" s="92">
        <v>20</v>
      </c>
      <c r="S84" s="92" t="str">
        <f t="shared" si="3"/>
        <v>IV</v>
      </c>
      <c r="T84" s="92" t="s">
        <v>144</v>
      </c>
      <c r="U84" s="138"/>
      <c r="V84" s="138"/>
      <c r="W84" s="138"/>
      <c r="X84" s="93"/>
      <c r="Y84" s="93" t="s">
        <v>408</v>
      </c>
      <c r="Z84" s="88" t="s">
        <v>409</v>
      </c>
      <c r="AA84" s="88" t="s">
        <v>410</v>
      </c>
      <c r="AB84" s="88" t="s">
        <v>278</v>
      </c>
      <c r="AC84" s="88" t="s">
        <v>411</v>
      </c>
      <c r="AD84" s="88" t="s">
        <v>412</v>
      </c>
      <c r="AE84" s="88" t="s">
        <v>219</v>
      </c>
    </row>
    <row r="85" spans="1:31" s="102" customFormat="1" ht="68.45" customHeight="1">
      <c r="A85" s="144"/>
      <c r="B85" s="144"/>
      <c r="C85" s="144"/>
      <c r="D85" s="144"/>
      <c r="E85" s="93" t="s">
        <v>316</v>
      </c>
      <c r="F85" s="88" t="s">
        <v>317</v>
      </c>
      <c r="G85" s="88" t="s">
        <v>318</v>
      </c>
      <c r="H85" s="88" t="s">
        <v>319</v>
      </c>
      <c r="I85" s="88" t="s">
        <v>320</v>
      </c>
      <c r="J85" s="88" t="s">
        <v>321</v>
      </c>
      <c r="K85" s="88" t="s">
        <v>322</v>
      </c>
      <c r="L85" s="88" t="s">
        <v>323</v>
      </c>
      <c r="M85" s="95">
        <v>2</v>
      </c>
      <c r="N85" s="95">
        <v>1</v>
      </c>
      <c r="O85" s="91">
        <f t="shared" ref="O85:O148" si="27">IF(OR(M85="",N85=""),"",IF((M85*N85=0),"N/A",M85*N85))</f>
        <v>2</v>
      </c>
      <c r="P85" s="92" t="str">
        <f t="shared" ref="P85:P148" si="28">IF(O85="","",IF(ISTEXT(O85),"N/A",IF(OR(O85=2,O85=4),"Bajo",IF(OR(O85=6,O85=8),"Medio",IF(OR(O85=10,O85=12,O85=18,O85=20),"Alto",IF(OR(O85=24,O85=30,O85=40),"Muy Alto","Error"))))))</f>
        <v>Bajo</v>
      </c>
      <c r="Q85" s="95">
        <v>10</v>
      </c>
      <c r="R85" s="92">
        <f t="shared" ref="R85:R148" si="29">IF(OR(Q85="",O85=""),"",IF(ISTEXT(O85),"N/A",O85*Q85))</f>
        <v>20</v>
      </c>
      <c r="S85" s="92" t="str">
        <f t="shared" si="3"/>
        <v>IV</v>
      </c>
      <c r="T85" s="92" t="str">
        <f t="shared" ref="T85" si="30">IF(S85="","",IF(OR(S85="IV",S85="III"),"Aceptable",IF(S85="II","No Aceptable o Aceptable con controles",IF(S85="I","No Aceptable","Error"))))</f>
        <v>Aceptable</v>
      </c>
      <c r="U85" s="138"/>
      <c r="V85" s="138"/>
      <c r="W85" s="138"/>
      <c r="X85" s="93"/>
      <c r="Y85" s="93" t="s">
        <v>312</v>
      </c>
      <c r="Z85" s="88" t="s">
        <v>324</v>
      </c>
      <c r="AA85" s="88" t="s">
        <v>278</v>
      </c>
      <c r="AB85" s="88" t="s">
        <v>278</v>
      </c>
      <c r="AC85" s="88" t="s">
        <v>325</v>
      </c>
      <c r="AD85" s="88" t="s">
        <v>326</v>
      </c>
      <c r="AE85" s="88" t="s">
        <v>219</v>
      </c>
    </row>
    <row r="86" spans="1:31" s="94" customFormat="1" ht="68.45" customHeight="1">
      <c r="A86" s="145"/>
      <c r="B86" s="145"/>
      <c r="C86" s="145"/>
      <c r="D86" s="145"/>
      <c r="E86" s="96" t="s">
        <v>269</v>
      </c>
      <c r="F86" s="88" t="s">
        <v>151</v>
      </c>
      <c r="G86" s="88" t="s">
        <v>270</v>
      </c>
      <c r="H86" s="96" t="s">
        <v>271</v>
      </c>
      <c r="I86" s="88" t="s">
        <v>272</v>
      </c>
      <c r="J86" s="88" t="s">
        <v>273</v>
      </c>
      <c r="K86" s="88" t="s">
        <v>274</v>
      </c>
      <c r="L86" s="88" t="s">
        <v>275</v>
      </c>
      <c r="M86" s="95">
        <v>2</v>
      </c>
      <c r="N86" s="95">
        <v>1</v>
      </c>
      <c r="O86" s="92">
        <f t="shared" si="27"/>
        <v>2</v>
      </c>
      <c r="P86" s="92" t="str">
        <f t="shared" si="28"/>
        <v>Bajo</v>
      </c>
      <c r="Q86" s="95">
        <v>10</v>
      </c>
      <c r="R86" s="92">
        <f t="shared" si="29"/>
        <v>20</v>
      </c>
      <c r="S86" s="92" t="str">
        <f t="shared" si="3"/>
        <v>IV</v>
      </c>
      <c r="T86" s="92" t="str">
        <f>IF(S86="","",IF(OR(S86="IV",S86="III"),"Aceptable",IF(S86="II","No Aceptable o Aceptable con controles",IF(S86="I","No Aceptable","Error"))))</f>
        <v>Aceptable</v>
      </c>
      <c r="U86" s="139"/>
      <c r="V86" s="139"/>
      <c r="W86" s="139"/>
      <c r="X86" s="88"/>
      <c r="Y86" s="88" t="s">
        <v>276</v>
      </c>
      <c r="Z86" s="88" t="s">
        <v>277</v>
      </c>
      <c r="AA86" s="88" t="s">
        <v>278</v>
      </c>
      <c r="AB86" s="88" t="s">
        <v>278</v>
      </c>
      <c r="AC86" s="88" t="s">
        <v>278</v>
      </c>
      <c r="AD86" s="88" t="s">
        <v>279</v>
      </c>
      <c r="AE86" s="88" t="s">
        <v>221</v>
      </c>
    </row>
    <row r="87" spans="1:31" s="94" customFormat="1" ht="68.45" customHeight="1">
      <c r="A87" s="146" t="s">
        <v>207</v>
      </c>
      <c r="B87" s="146" t="s">
        <v>442</v>
      </c>
      <c r="C87" s="146" t="s">
        <v>443</v>
      </c>
      <c r="D87" s="157" t="s">
        <v>444</v>
      </c>
      <c r="E87" s="88" t="s">
        <v>211</v>
      </c>
      <c r="F87" s="90" t="s">
        <v>212</v>
      </c>
      <c r="G87" s="90" t="s">
        <v>423</v>
      </c>
      <c r="H87" s="88" t="s">
        <v>345</v>
      </c>
      <c r="I87" s="88" t="s">
        <v>346</v>
      </c>
      <c r="J87" s="88" t="s">
        <v>347</v>
      </c>
      <c r="K87" s="88" t="s">
        <v>274</v>
      </c>
      <c r="L87" s="88" t="s">
        <v>348</v>
      </c>
      <c r="M87" s="95">
        <v>2</v>
      </c>
      <c r="N87" s="95">
        <v>2</v>
      </c>
      <c r="O87" s="92">
        <f t="shared" si="27"/>
        <v>4</v>
      </c>
      <c r="P87" s="92" t="str">
        <f t="shared" si="28"/>
        <v>Bajo</v>
      </c>
      <c r="Q87" s="95">
        <v>10</v>
      </c>
      <c r="R87" s="92">
        <f t="shared" si="29"/>
        <v>40</v>
      </c>
      <c r="S87" s="92" t="str">
        <f t="shared" si="3"/>
        <v>III</v>
      </c>
      <c r="T87" s="91" t="s">
        <v>142</v>
      </c>
      <c r="U87" s="135"/>
      <c r="V87" s="135">
        <v>2</v>
      </c>
      <c r="W87" s="135">
        <f>U87+V87</f>
        <v>2</v>
      </c>
      <c r="X87" s="100"/>
      <c r="Y87" s="100" t="s">
        <v>349</v>
      </c>
      <c r="Z87" s="88" t="s">
        <v>218</v>
      </c>
      <c r="AA87" s="88" t="s">
        <v>219</v>
      </c>
      <c r="AB87" s="88" t="s">
        <v>219</v>
      </c>
      <c r="AC87" s="88" t="s">
        <v>219</v>
      </c>
      <c r="AD87" s="88" t="s">
        <v>350</v>
      </c>
      <c r="AE87" s="88" t="s">
        <v>221</v>
      </c>
    </row>
    <row r="88" spans="1:31" s="94" customFormat="1" ht="68.45" customHeight="1">
      <c r="A88" s="146"/>
      <c r="B88" s="146"/>
      <c r="C88" s="146"/>
      <c r="D88" s="157"/>
      <c r="E88" s="88" t="s">
        <v>211</v>
      </c>
      <c r="F88" s="88" t="s">
        <v>152</v>
      </c>
      <c r="G88" s="88" t="s">
        <v>230</v>
      </c>
      <c r="H88" s="88" t="s">
        <v>231</v>
      </c>
      <c r="I88" s="88" t="s">
        <v>352</v>
      </c>
      <c r="J88" s="88" t="s">
        <v>216</v>
      </c>
      <c r="K88" s="88" t="s">
        <v>225</v>
      </c>
      <c r="L88" s="88" t="s">
        <v>226</v>
      </c>
      <c r="M88" s="90">
        <v>2</v>
      </c>
      <c r="N88" s="90">
        <v>3</v>
      </c>
      <c r="O88" s="92">
        <f t="shared" si="27"/>
        <v>6</v>
      </c>
      <c r="P88" s="92" t="str">
        <f t="shared" si="28"/>
        <v>Medio</v>
      </c>
      <c r="Q88" s="90">
        <v>10</v>
      </c>
      <c r="R88" s="92">
        <f t="shared" si="29"/>
        <v>60</v>
      </c>
      <c r="S88" s="92" t="str">
        <f t="shared" si="3"/>
        <v>III</v>
      </c>
      <c r="T88" s="91" t="s">
        <v>142</v>
      </c>
      <c r="U88" s="135"/>
      <c r="V88" s="135"/>
      <c r="W88" s="135"/>
      <c r="X88" s="93"/>
      <c r="Y88" s="93" t="s">
        <v>227</v>
      </c>
      <c r="Z88" s="88" t="s">
        <v>228</v>
      </c>
      <c r="AA88" s="88" t="s">
        <v>219</v>
      </c>
      <c r="AB88" s="88" t="s">
        <v>219</v>
      </c>
      <c r="AC88" s="88" t="s">
        <v>219</v>
      </c>
      <c r="AD88" s="88" t="s">
        <v>229</v>
      </c>
      <c r="AE88" s="88" t="s">
        <v>219</v>
      </c>
    </row>
    <row r="89" spans="1:31" s="94" customFormat="1" ht="68.45" customHeight="1">
      <c r="A89" s="146"/>
      <c r="B89" s="146"/>
      <c r="C89" s="146"/>
      <c r="D89" s="157"/>
      <c r="E89" s="88" t="s">
        <v>211</v>
      </c>
      <c r="F89" s="88" t="s">
        <v>152</v>
      </c>
      <c r="G89" s="88" t="s">
        <v>353</v>
      </c>
      <c r="H89" s="88" t="s">
        <v>354</v>
      </c>
      <c r="I89" s="88" t="s">
        <v>355</v>
      </c>
      <c r="J89" s="88" t="s">
        <v>216</v>
      </c>
      <c r="K89" s="88" t="s">
        <v>225</v>
      </c>
      <c r="L89" s="88" t="s">
        <v>226</v>
      </c>
      <c r="M89" s="90">
        <v>2</v>
      </c>
      <c r="N89" s="90">
        <v>3</v>
      </c>
      <c r="O89" s="92">
        <f t="shared" si="27"/>
        <v>6</v>
      </c>
      <c r="P89" s="92" t="str">
        <f t="shared" si="28"/>
        <v>Medio</v>
      </c>
      <c r="Q89" s="90">
        <v>10</v>
      </c>
      <c r="R89" s="92">
        <f t="shared" si="29"/>
        <v>60</v>
      </c>
      <c r="S89" s="92" t="str">
        <f t="shared" ref="S89:S157" si="31">IF(R89="","",IF(ISTEXT(R89),"IV",IF(R89=20,"IV",IF(AND(R89&gt;=40,R89&lt;=120),"III",IF(AND(R89&gt;=150,R89&lt;=500),"II",IF(AND(R89&gt;=600,R89&lt;=4000),"I","Error"))))))</f>
        <v>III</v>
      </c>
      <c r="T89" s="91" t="s">
        <v>142</v>
      </c>
      <c r="U89" s="135"/>
      <c r="V89" s="135"/>
      <c r="W89" s="135"/>
      <c r="X89" s="93"/>
      <c r="Y89" s="93" t="s">
        <v>227</v>
      </c>
      <c r="Z89" s="88" t="s">
        <v>228</v>
      </c>
      <c r="AA89" s="88" t="s">
        <v>219</v>
      </c>
      <c r="AB89" s="88" t="s">
        <v>219</v>
      </c>
      <c r="AC89" s="88" t="s">
        <v>219</v>
      </c>
      <c r="AD89" s="88" t="s">
        <v>229</v>
      </c>
      <c r="AE89" s="88" t="s">
        <v>219</v>
      </c>
    </row>
    <row r="90" spans="1:31" s="94" customFormat="1" ht="68.45" customHeight="1">
      <c r="A90" s="146"/>
      <c r="B90" s="146"/>
      <c r="C90" s="146"/>
      <c r="D90" s="157"/>
      <c r="E90" s="88" t="s">
        <v>211</v>
      </c>
      <c r="F90" s="88" t="s">
        <v>152</v>
      </c>
      <c r="G90" s="88" t="s">
        <v>356</v>
      </c>
      <c r="H90" s="88" t="s">
        <v>357</v>
      </c>
      <c r="I90" s="88" t="s">
        <v>358</v>
      </c>
      <c r="J90" s="88" t="s">
        <v>216</v>
      </c>
      <c r="K90" s="88" t="s">
        <v>225</v>
      </c>
      <c r="L90" s="88" t="s">
        <v>226</v>
      </c>
      <c r="M90" s="90">
        <v>2</v>
      </c>
      <c r="N90" s="90">
        <v>3</v>
      </c>
      <c r="O90" s="92">
        <f t="shared" si="27"/>
        <v>6</v>
      </c>
      <c r="P90" s="92" t="str">
        <f t="shared" si="28"/>
        <v>Medio</v>
      </c>
      <c r="Q90" s="90">
        <v>10</v>
      </c>
      <c r="R90" s="92">
        <f t="shared" si="29"/>
        <v>60</v>
      </c>
      <c r="S90" s="92" t="str">
        <f t="shared" si="31"/>
        <v>III</v>
      </c>
      <c r="T90" s="91" t="s">
        <v>142</v>
      </c>
      <c r="U90" s="135"/>
      <c r="V90" s="135"/>
      <c r="W90" s="135"/>
      <c r="X90" s="93"/>
      <c r="Y90" s="93" t="s">
        <v>227</v>
      </c>
      <c r="Z90" s="88" t="s">
        <v>228</v>
      </c>
      <c r="AA90" s="88" t="s">
        <v>219</v>
      </c>
      <c r="AB90" s="88" t="s">
        <v>219</v>
      </c>
      <c r="AC90" s="88" t="s">
        <v>219</v>
      </c>
      <c r="AD90" s="88" t="s">
        <v>229</v>
      </c>
      <c r="AE90" s="88" t="s">
        <v>219</v>
      </c>
    </row>
    <row r="91" spans="1:31" s="94" customFormat="1" ht="68.45" customHeight="1">
      <c r="A91" s="146"/>
      <c r="B91" s="146"/>
      <c r="C91" s="146"/>
      <c r="D91" s="157"/>
      <c r="E91" s="88" t="s">
        <v>211</v>
      </c>
      <c r="F91" s="88" t="s">
        <v>150</v>
      </c>
      <c r="G91" s="88" t="s">
        <v>233</v>
      </c>
      <c r="H91" s="88" t="s">
        <v>351</v>
      </c>
      <c r="I91" s="88" t="s">
        <v>235</v>
      </c>
      <c r="J91" s="88" t="s">
        <v>216</v>
      </c>
      <c r="K91" s="88" t="s">
        <v>236</v>
      </c>
      <c r="L91" s="88" t="s">
        <v>237</v>
      </c>
      <c r="M91" s="95">
        <v>2</v>
      </c>
      <c r="N91" s="95">
        <v>2</v>
      </c>
      <c r="O91" s="92">
        <f t="shared" si="27"/>
        <v>4</v>
      </c>
      <c r="P91" s="92" t="str">
        <f t="shared" si="28"/>
        <v>Bajo</v>
      </c>
      <c r="Q91" s="95">
        <v>10</v>
      </c>
      <c r="R91" s="92">
        <f t="shared" si="29"/>
        <v>40</v>
      </c>
      <c r="S91" s="92" t="str">
        <f t="shared" si="31"/>
        <v>III</v>
      </c>
      <c r="T91" s="91" t="s">
        <v>142</v>
      </c>
      <c r="U91" s="135"/>
      <c r="V91" s="135"/>
      <c r="W91" s="135"/>
      <c r="X91" s="93"/>
      <c r="Y91" s="93" t="s">
        <v>238</v>
      </c>
      <c r="Z91" s="88" t="s">
        <v>239</v>
      </c>
      <c r="AA91" s="88" t="s">
        <v>219</v>
      </c>
      <c r="AB91" s="88" t="s">
        <v>219</v>
      </c>
      <c r="AC91" s="88" t="s">
        <v>240</v>
      </c>
      <c r="AD91" s="88" t="s">
        <v>241</v>
      </c>
      <c r="AE91" s="88" t="s">
        <v>219</v>
      </c>
    </row>
    <row r="92" spans="1:31" s="94" customFormat="1" ht="68.45" customHeight="1">
      <c r="A92" s="146"/>
      <c r="B92" s="146"/>
      <c r="C92" s="146"/>
      <c r="D92" s="157"/>
      <c r="E92" s="88" t="s">
        <v>211</v>
      </c>
      <c r="F92" s="88" t="s">
        <v>150</v>
      </c>
      <c r="G92" s="88" t="s">
        <v>242</v>
      </c>
      <c r="H92" s="88" t="s">
        <v>243</v>
      </c>
      <c r="I92" s="88" t="s">
        <v>244</v>
      </c>
      <c r="J92" s="88" t="s">
        <v>245</v>
      </c>
      <c r="K92" s="88" t="s">
        <v>236</v>
      </c>
      <c r="L92" s="88" t="s">
        <v>237</v>
      </c>
      <c r="M92" s="95">
        <v>2</v>
      </c>
      <c r="N92" s="95">
        <v>1</v>
      </c>
      <c r="O92" s="92">
        <f t="shared" si="27"/>
        <v>2</v>
      </c>
      <c r="P92" s="92" t="str">
        <f t="shared" si="28"/>
        <v>Bajo</v>
      </c>
      <c r="Q92" s="95">
        <v>10</v>
      </c>
      <c r="R92" s="92">
        <f t="shared" si="29"/>
        <v>20</v>
      </c>
      <c r="S92" s="92" t="str">
        <f t="shared" si="31"/>
        <v>IV</v>
      </c>
      <c r="T92" s="92" t="str">
        <f t="shared" ref="T92" si="32">IF(S92="","",IF(OR(S92="IV",S92="III"),"Aceptable",IF(S92="II","No Aceptable o Aceptable con controles",IF(S92="I","No Aceptable","Error"))))</f>
        <v>Aceptable</v>
      </c>
      <c r="U92" s="135"/>
      <c r="V92" s="135"/>
      <c r="W92" s="135"/>
      <c r="X92" s="93"/>
      <c r="Y92" s="93" t="s">
        <v>238</v>
      </c>
      <c r="Z92" s="88" t="s">
        <v>246</v>
      </c>
      <c r="AA92" s="88" t="s">
        <v>219</v>
      </c>
      <c r="AB92" s="88" t="s">
        <v>219</v>
      </c>
      <c r="AC92" s="88" t="s">
        <v>240</v>
      </c>
      <c r="AD92" s="88" t="s">
        <v>241</v>
      </c>
      <c r="AE92" s="88" t="s">
        <v>219</v>
      </c>
    </row>
    <row r="93" spans="1:31" s="94" customFormat="1" ht="68.45" customHeight="1">
      <c r="A93" s="146"/>
      <c r="B93" s="146"/>
      <c r="C93" s="146"/>
      <c r="D93" s="157"/>
      <c r="E93" s="88" t="s">
        <v>211</v>
      </c>
      <c r="F93" s="88" t="s">
        <v>253</v>
      </c>
      <c r="G93" s="88" t="s">
        <v>254</v>
      </c>
      <c r="H93" s="88" t="s">
        <v>255</v>
      </c>
      <c r="I93" s="88" t="s">
        <v>256</v>
      </c>
      <c r="J93" s="88" t="s">
        <v>257</v>
      </c>
      <c r="K93" s="88" t="s">
        <v>258</v>
      </c>
      <c r="L93" s="88" t="s">
        <v>237</v>
      </c>
      <c r="M93" s="95">
        <v>2</v>
      </c>
      <c r="N93" s="95">
        <v>2</v>
      </c>
      <c r="O93" s="92">
        <f t="shared" si="27"/>
        <v>4</v>
      </c>
      <c r="P93" s="92" t="str">
        <f t="shared" si="28"/>
        <v>Bajo</v>
      </c>
      <c r="Q93" s="95">
        <v>10</v>
      </c>
      <c r="R93" s="92">
        <f t="shared" si="29"/>
        <v>40</v>
      </c>
      <c r="S93" s="92" t="str">
        <f t="shared" si="31"/>
        <v>III</v>
      </c>
      <c r="T93" s="91" t="s">
        <v>142</v>
      </c>
      <c r="U93" s="135"/>
      <c r="V93" s="135"/>
      <c r="W93" s="135"/>
      <c r="X93" s="93"/>
      <c r="Y93" s="93" t="s">
        <v>259</v>
      </c>
      <c r="Z93" s="88" t="s">
        <v>260</v>
      </c>
      <c r="AA93" s="88" t="s">
        <v>219</v>
      </c>
      <c r="AB93" s="88" t="s">
        <v>219</v>
      </c>
      <c r="AC93" s="88" t="s">
        <v>261</v>
      </c>
      <c r="AD93" s="88" t="s">
        <v>384</v>
      </c>
      <c r="AE93" s="88" t="s">
        <v>219</v>
      </c>
    </row>
    <row r="94" spans="1:31" s="102" customFormat="1" ht="68.45" customHeight="1">
      <c r="A94" s="146"/>
      <c r="B94" s="146"/>
      <c r="C94" s="146"/>
      <c r="D94" s="157"/>
      <c r="E94" s="93" t="s">
        <v>316</v>
      </c>
      <c r="F94" s="88" t="s">
        <v>317</v>
      </c>
      <c r="G94" s="88" t="s">
        <v>318</v>
      </c>
      <c r="H94" s="88" t="s">
        <v>319</v>
      </c>
      <c r="I94" s="88" t="s">
        <v>320</v>
      </c>
      <c r="J94" s="88" t="s">
        <v>321</v>
      </c>
      <c r="K94" s="88" t="s">
        <v>322</v>
      </c>
      <c r="L94" s="88" t="s">
        <v>323</v>
      </c>
      <c r="M94" s="95">
        <v>2</v>
      </c>
      <c r="N94" s="95">
        <v>1</v>
      </c>
      <c r="O94" s="91">
        <f t="shared" si="27"/>
        <v>2</v>
      </c>
      <c r="P94" s="92" t="str">
        <f t="shared" si="28"/>
        <v>Bajo</v>
      </c>
      <c r="Q94" s="95">
        <v>10</v>
      </c>
      <c r="R94" s="92">
        <f t="shared" si="29"/>
        <v>20</v>
      </c>
      <c r="S94" s="92" t="str">
        <f t="shared" si="31"/>
        <v>IV</v>
      </c>
      <c r="T94" s="92" t="str">
        <f t="shared" ref="T94" si="33">IF(S94="","",IF(OR(S94="IV",S94="III"),"Aceptable",IF(S94="II","No Aceptable o Aceptable con controles",IF(S94="I","No Aceptable","Error"))))</f>
        <v>Aceptable</v>
      </c>
      <c r="U94" s="135"/>
      <c r="V94" s="135"/>
      <c r="W94" s="135"/>
      <c r="X94" s="93"/>
      <c r="Y94" s="93" t="s">
        <v>312</v>
      </c>
      <c r="Z94" s="88" t="s">
        <v>324</v>
      </c>
      <c r="AA94" s="88" t="s">
        <v>278</v>
      </c>
      <c r="AB94" s="88" t="s">
        <v>278</v>
      </c>
      <c r="AC94" s="88" t="s">
        <v>325</v>
      </c>
      <c r="AD94" s="88" t="s">
        <v>326</v>
      </c>
      <c r="AE94" s="88" t="s">
        <v>219</v>
      </c>
    </row>
    <row r="95" spans="1:31" s="94" customFormat="1" ht="68.45" customHeight="1">
      <c r="A95" s="146"/>
      <c r="B95" s="146"/>
      <c r="C95" s="146"/>
      <c r="D95" s="157"/>
      <c r="E95" s="88" t="s">
        <v>211</v>
      </c>
      <c r="F95" s="88" t="s">
        <v>253</v>
      </c>
      <c r="G95" s="88" t="s">
        <v>263</v>
      </c>
      <c r="H95" s="88" t="s">
        <v>445</v>
      </c>
      <c r="I95" s="88" t="s">
        <v>359</v>
      </c>
      <c r="J95" s="88" t="s">
        <v>266</v>
      </c>
      <c r="K95" s="88" t="s">
        <v>258</v>
      </c>
      <c r="L95" s="88" t="s">
        <v>237</v>
      </c>
      <c r="M95" s="95">
        <v>2</v>
      </c>
      <c r="N95" s="95">
        <v>2</v>
      </c>
      <c r="O95" s="92">
        <f t="shared" si="27"/>
        <v>4</v>
      </c>
      <c r="P95" s="92" t="str">
        <f t="shared" si="28"/>
        <v>Bajo</v>
      </c>
      <c r="Q95" s="95">
        <v>10</v>
      </c>
      <c r="R95" s="92">
        <f t="shared" si="29"/>
        <v>40</v>
      </c>
      <c r="S95" s="92" t="str">
        <f t="shared" si="31"/>
        <v>III</v>
      </c>
      <c r="T95" s="91" t="s">
        <v>142</v>
      </c>
      <c r="U95" s="135"/>
      <c r="V95" s="135"/>
      <c r="W95" s="135"/>
      <c r="X95" s="93"/>
      <c r="Y95" s="93" t="s">
        <v>446</v>
      </c>
      <c r="Z95" s="88" t="s">
        <v>260</v>
      </c>
      <c r="AA95" s="88" t="s">
        <v>219</v>
      </c>
      <c r="AB95" s="88" t="s">
        <v>219</v>
      </c>
      <c r="AC95" s="88" t="s">
        <v>261</v>
      </c>
      <c r="AD95" s="88" t="s">
        <v>447</v>
      </c>
      <c r="AE95" s="88" t="s">
        <v>219</v>
      </c>
    </row>
    <row r="96" spans="1:31" s="94" customFormat="1" ht="68.45" customHeight="1">
      <c r="A96" s="146"/>
      <c r="B96" s="146"/>
      <c r="C96" s="146"/>
      <c r="D96" s="157"/>
      <c r="E96" s="115" t="s">
        <v>416</v>
      </c>
      <c r="F96" s="116" t="s">
        <v>280</v>
      </c>
      <c r="G96" s="88" t="s">
        <v>334</v>
      </c>
      <c r="H96" s="116" t="s">
        <v>437</v>
      </c>
      <c r="I96" s="116" t="s">
        <v>438</v>
      </c>
      <c r="J96" s="116" t="s">
        <v>321</v>
      </c>
      <c r="K96" s="88" t="s">
        <v>439</v>
      </c>
      <c r="L96" s="116" t="s">
        <v>321</v>
      </c>
      <c r="M96" s="95">
        <v>6</v>
      </c>
      <c r="N96" s="95">
        <v>3</v>
      </c>
      <c r="O96" s="92">
        <f t="shared" si="27"/>
        <v>18</v>
      </c>
      <c r="P96" s="92" t="str">
        <f t="shared" si="28"/>
        <v>Alto</v>
      </c>
      <c r="Q96" s="95">
        <v>25</v>
      </c>
      <c r="R96" s="92">
        <f t="shared" si="29"/>
        <v>450</v>
      </c>
      <c r="S96" s="92" t="str">
        <f t="shared" si="31"/>
        <v>II</v>
      </c>
      <c r="T96" s="91" t="str">
        <f t="shared" ref="T96:T98" si="34">IF(S96="","",IF(OR(S96="IV",S96="III"),"Aceptable",IF(S96="II","No Aceptable o Aceptable con controles",IF(S96="I","No Aceptable","Error"))))</f>
        <v>No Aceptable o Aceptable con controles</v>
      </c>
      <c r="U96" s="135"/>
      <c r="V96" s="135"/>
      <c r="W96" s="135"/>
      <c r="X96" s="93"/>
      <c r="Y96" s="93" t="s">
        <v>337</v>
      </c>
      <c r="Z96" s="88" t="s">
        <v>338</v>
      </c>
      <c r="AA96" s="88" t="s">
        <v>219</v>
      </c>
      <c r="AB96" s="88" t="s">
        <v>219</v>
      </c>
      <c r="AC96" s="116" t="s">
        <v>440</v>
      </c>
      <c r="AD96" s="116" t="s">
        <v>441</v>
      </c>
      <c r="AE96" s="88" t="s">
        <v>219</v>
      </c>
    </row>
    <row r="97" spans="1:31" s="94" customFormat="1" ht="68.45" customHeight="1">
      <c r="A97" s="146"/>
      <c r="B97" s="146"/>
      <c r="C97" s="146"/>
      <c r="D97" s="157"/>
      <c r="E97" s="88" t="s">
        <v>211</v>
      </c>
      <c r="F97" s="88" t="s">
        <v>280</v>
      </c>
      <c r="G97" s="88" t="s">
        <v>334</v>
      </c>
      <c r="H97" s="88" t="s">
        <v>335</v>
      </c>
      <c r="I97" s="88" t="s">
        <v>336</v>
      </c>
      <c r="J97" s="88" t="s">
        <v>216</v>
      </c>
      <c r="K97" s="88" t="s">
        <v>274</v>
      </c>
      <c r="L97" s="88" t="s">
        <v>284</v>
      </c>
      <c r="M97" s="95">
        <v>6</v>
      </c>
      <c r="N97" s="95">
        <v>3</v>
      </c>
      <c r="O97" s="92">
        <f t="shared" si="27"/>
        <v>18</v>
      </c>
      <c r="P97" s="92" t="str">
        <f t="shared" si="28"/>
        <v>Alto</v>
      </c>
      <c r="Q97" s="95">
        <v>25</v>
      </c>
      <c r="R97" s="92">
        <f t="shared" si="29"/>
        <v>450</v>
      </c>
      <c r="S97" s="92" t="str">
        <f t="shared" si="31"/>
        <v>II</v>
      </c>
      <c r="T97" s="91" t="str">
        <f t="shared" si="34"/>
        <v>No Aceptable o Aceptable con controles</v>
      </c>
      <c r="U97" s="135"/>
      <c r="V97" s="135"/>
      <c r="W97" s="135"/>
      <c r="X97" s="93"/>
      <c r="Y97" s="93" t="s">
        <v>337</v>
      </c>
      <c r="Z97" s="88" t="s">
        <v>338</v>
      </c>
      <c r="AA97" s="88" t="s">
        <v>219</v>
      </c>
      <c r="AB97" s="88" t="s">
        <v>219</v>
      </c>
      <c r="AC97" s="88" t="s">
        <v>339</v>
      </c>
      <c r="AD97" s="88" t="s">
        <v>340</v>
      </c>
      <c r="AE97" s="88" t="s">
        <v>219</v>
      </c>
    </row>
    <row r="98" spans="1:31" s="94" customFormat="1" ht="68.45" customHeight="1">
      <c r="A98" s="163" t="s">
        <v>448</v>
      </c>
      <c r="B98" s="143" t="s">
        <v>449</v>
      </c>
      <c r="C98" s="143" t="s">
        <v>450</v>
      </c>
      <c r="D98" s="166" t="s">
        <v>451</v>
      </c>
      <c r="E98" s="88" t="s">
        <v>269</v>
      </c>
      <c r="F98" s="90" t="s">
        <v>212</v>
      </c>
      <c r="G98" s="90" t="s">
        <v>423</v>
      </c>
      <c r="H98" s="88" t="s">
        <v>345</v>
      </c>
      <c r="I98" s="88" t="s">
        <v>346</v>
      </c>
      <c r="J98" s="88" t="s">
        <v>347</v>
      </c>
      <c r="K98" s="88" t="s">
        <v>274</v>
      </c>
      <c r="L98" s="88" t="s">
        <v>348</v>
      </c>
      <c r="M98" s="95">
        <v>2</v>
      </c>
      <c r="N98" s="95">
        <v>1</v>
      </c>
      <c r="O98" s="92">
        <f t="shared" si="27"/>
        <v>2</v>
      </c>
      <c r="P98" s="92" t="str">
        <f t="shared" si="28"/>
        <v>Bajo</v>
      </c>
      <c r="Q98" s="95">
        <v>10</v>
      </c>
      <c r="R98" s="92">
        <f t="shared" si="29"/>
        <v>20</v>
      </c>
      <c r="S98" s="92" t="str">
        <f t="shared" si="31"/>
        <v>IV</v>
      </c>
      <c r="T98" s="92" t="str">
        <f t="shared" si="34"/>
        <v>Aceptable</v>
      </c>
      <c r="U98" s="137"/>
      <c r="V98" s="137">
        <v>5</v>
      </c>
      <c r="W98" s="137">
        <f>U103+V103</f>
        <v>0</v>
      </c>
      <c r="X98" s="100"/>
      <c r="Y98" s="100" t="s">
        <v>349</v>
      </c>
      <c r="Z98" s="88" t="s">
        <v>218</v>
      </c>
      <c r="AA98" s="88" t="s">
        <v>219</v>
      </c>
      <c r="AB98" s="88" t="s">
        <v>219</v>
      </c>
      <c r="AC98" s="88" t="s">
        <v>219</v>
      </c>
      <c r="AD98" s="88" t="s">
        <v>350</v>
      </c>
      <c r="AE98" s="88" t="s">
        <v>221</v>
      </c>
    </row>
    <row r="99" spans="1:31" s="94" customFormat="1" ht="68.45" customHeight="1">
      <c r="A99" s="164"/>
      <c r="B99" s="144"/>
      <c r="C99" s="144"/>
      <c r="D99" s="167"/>
      <c r="E99" s="88" t="s">
        <v>269</v>
      </c>
      <c r="F99" s="88" t="s">
        <v>152</v>
      </c>
      <c r="G99" s="88" t="s">
        <v>353</v>
      </c>
      <c r="H99" s="88" t="s">
        <v>354</v>
      </c>
      <c r="I99" s="88" t="s">
        <v>355</v>
      </c>
      <c r="J99" s="88" t="s">
        <v>216</v>
      </c>
      <c r="K99" s="88" t="s">
        <v>225</v>
      </c>
      <c r="L99" s="88" t="s">
        <v>226</v>
      </c>
      <c r="M99" s="95">
        <v>2</v>
      </c>
      <c r="N99" s="90">
        <v>3</v>
      </c>
      <c r="O99" s="92">
        <f t="shared" si="27"/>
        <v>6</v>
      </c>
      <c r="P99" s="92" t="str">
        <f t="shared" si="28"/>
        <v>Medio</v>
      </c>
      <c r="Q99" s="90">
        <v>10</v>
      </c>
      <c r="R99" s="92">
        <f t="shared" si="29"/>
        <v>60</v>
      </c>
      <c r="S99" s="92" t="str">
        <f t="shared" si="31"/>
        <v>III</v>
      </c>
      <c r="T99" s="91" t="s">
        <v>142</v>
      </c>
      <c r="U99" s="138"/>
      <c r="V99" s="138"/>
      <c r="W99" s="138"/>
      <c r="X99" s="93"/>
      <c r="Y99" s="93" t="s">
        <v>227</v>
      </c>
      <c r="Z99" s="88" t="s">
        <v>228</v>
      </c>
      <c r="AA99" s="88" t="s">
        <v>219</v>
      </c>
      <c r="AB99" s="88" t="s">
        <v>219</v>
      </c>
      <c r="AC99" s="88" t="s">
        <v>219</v>
      </c>
      <c r="AD99" s="88" t="s">
        <v>229</v>
      </c>
      <c r="AE99" s="88" t="s">
        <v>219</v>
      </c>
    </row>
    <row r="100" spans="1:31" s="94" customFormat="1" ht="68.45" customHeight="1">
      <c r="A100" s="164"/>
      <c r="B100" s="144"/>
      <c r="C100" s="144"/>
      <c r="D100" s="167"/>
      <c r="E100" s="88" t="s">
        <v>269</v>
      </c>
      <c r="F100" s="88" t="s">
        <v>152</v>
      </c>
      <c r="G100" s="88" t="s">
        <v>356</v>
      </c>
      <c r="H100" s="88" t="s">
        <v>357</v>
      </c>
      <c r="I100" s="88" t="s">
        <v>358</v>
      </c>
      <c r="J100" s="88" t="s">
        <v>216</v>
      </c>
      <c r="K100" s="88" t="s">
        <v>225</v>
      </c>
      <c r="L100" s="88" t="s">
        <v>226</v>
      </c>
      <c r="M100" s="95">
        <v>2</v>
      </c>
      <c r="N100" s="90">
        <v>3</v>
      </c>
      <c r="O100" s="92">
        <f t="shared" si="27"/>
        <v>6</v>
      </c>
      <c r="P100" s="92" t="str">
        <f t="shared" si="28"/>
        <v>Medio</v>
      </c>
      <c r="Q100" s="90">
        <v>10</v>
      </c>
      <c r="R100" s="92">
        <f t="shared" si="29"/>
        <v>60</v>
      </c>
      <c r="S100" s="92" t="str">
        <f t="shared" si="31"/>
        <v>III</v>
      </c>
      <c r="T100" s="91" t="s">
        <v>142</v>
      </c>
      <c r="U100" s="138"/>
      <c r="V100" s="138"/>
      <c r="W100" s="138"/>
      <c r="X100" s="93"/>
      <c r="Y100" s="93" t="s">
        <v>227</v>
      </c>
      <c r="Z100" s="88" t="s">
        <v>228</v>
      </c>
      <c r="AA100" s="88" t="s">
        <v>219</v>
      </c>
      <c r="AB100" s="88" t="s">
        <v>219</v>
      </c>
      <c r="AC100" s="88" t="s">
        <v>219</v>
      </c>
      <c r="AD100" s="88" t="s">
        <v>229</v>
      </c>
      <c r="AE100" s="88" t="s">
        <v>219</v>
      </c>
    </row>
    <row r="101" spans="1:31" s="94" customFormat="1" ht="68.45" customHeight="1">
      <c r="A101" s="164"/>
      <c r="B101" s="144"/>
      <c r="C101" s="144"/>
      <c r="D101" s="167"/>
      <c r="E101" s="88" t="s">
        <v>269</v>
      </c>
      <c r="F101" s="88" t="s">
        <v>150</v>
      </c>
      <c r="G101" s="88" t="s">
        <v>233</v>
      </c>
      <c r="H101" s="88" t="s">
        <v>351</v>
      </c>
      <c r="I101" s="88" t="s">
        <v>235</v>
      </c>
      <c r="J101" s="88" t="s">
        <v>216</v>
      </c>
      <c r="K101" s="88" t="s">
        <v>236</v>
      </c>
      <c r="L101" s="88" t="s">
        <v>216</v>
      </c>
      <c r="M101" s="95">
        <v>2</v>
      </c>
      <c r="N101" s="95">
        <v>2</v>
      </c>
      <c r="O101" s="92">
        <f t="shared" si="27"/>
        <v>4</v>
      </c>
      <c r="P101" s="92" t="str">
        <f t="shared" si="28"/>
        <v>Bajo</v>
      </c>
      <c r="Q101" s="95">
        <v>25</v>
      </c>
      <c r="R101" s="92">
        <f t="shared" si="29"/>
        <v>100</v>
      </c>
      <c r="S101" s="92" t="str">
        <f t="shared" si="31"/>
        <v>III</v>
      </c>
      <c r="T101" s="91" t="s">
        <v>142</v>
      </c>
      <c r="U101" s="138"/>
      <c r="V101" s="138"/>
      <c r="W101" s="138"/>
      <c r="X101" s="93"/>
      <c r="Y101" s="93" t="s">
        <v>238</v>
      </c>
      <c r="Z101" s="88" t="s">
        <v>239</v>
      </c>
      <c r="AA101" s="88" t="s">
        <v>219</v>
      </c>
      <c r="AB101" s="88" t="s">
        <v>219</v>
      </c>
      <c r="AC101" s="88" t="s">
        <v>240</v>
      </c>
      <c r="AD101" s="88" t="s">
        <v>241</v>
      </c>
      <c r="AE101" s="88" t="s">
        <v>219</v>
      </c>
    </row>
    <row r="102" spans="1:31" s="94" customFormat="1" ht="68.45" customHeight="1">
      <c r="A102" s="164"/>
      <c r="B102" s="144"/>
      <c r="C102" s="144"/>
      <c r="D102" s="167"/>
      <c r="E102" s="88" t="s">
        <v>269</v>
      </c>
      <c r="F102" s="88" t="s">
        <v>150</v>
      </c>
      <c r="G102" s="88" t="s">
        <v>242</v>
      </c>
      <c r="H102" s="88" t="s">
        <v>243</v>
      </c>
      <c r="I102" s="88" t="s">
        <v>244</v>
      </c>
      <c r="J102" s="88" t="s">
        <v>245</v>
      </c>
      <c r="K102" s="88" t="s">
        <v>236</v>
      </c>
      <c r="L102" s="88" t="s">
        <v>237</v>
      </c>
      <c r="M102" s="95">
        <v>2</v>
      </c>
      <c r="N102" s="95">
        <v>1</v>
      </c>
      <c r="O102" s="92">
        <f t="shared" si="27"/>
        <v>2</v>
      </c>
      <c r="P102" s="92" t="str">
        <f t="shared" si="28"/>
        <v>Bajo</v>
      </c>
      <c r="Q102" s="95">
        <v>10</v>
      </c>
      <c r="R102" s="92">
        <f t="shared" si="29"/>
        <v>20</v>
      </c>
      <c r="S102" s="92" t="str">
        <f t="shared" si="31"/>
        <v>IV</v>
      </c>
      <c r="T102" s="92" t="str">
        <f t="shared" ref="T102" si="35">IF(S102="","",IF(OR(S102="IV",S102="III"),"Aceptable",IF(S102="II","No Aceptable o Aceptable con controles",IF(S102="I","No Aceptable","Error"))))</f>
        <v>Aceptable</v>
      </c>
      <c r="U102" s="138"/>
      <c r="V102" s="138"/>
      <c r="W102" s="138"/>
      <c r="X102" s="93"/>
      <c r="Y102" s="93" t="s">
        <v>238</v>
      </c>
      <c r="Z102" s="88" t="s">
        <v>246</v>
      </c>
      <c r="AA102" s="88" t="s">
        <v>219</v>
      </c>
      <c r="AB102" s="88" t="s">
        <v>219</v>
      </c>
      <c r="AC102" s="88" t="s">
        <v>240</v>
      </c>
      <c r="AD102" s="88" t="s">
        <v>241</v>
      </c>
      <c r="AE102" s="88" t="s">
        <v>219</v>
      </c>
    </row>
    <row r="103" spans="1:31" s="94" customFormat="1" ht="68.45" customHeight="1">
      <c r="A103" s="164"/>
      <c r="B103" s="144"/>
      <c r="C103" s="144"/>
      <c r="D103" s="167"/>
      <c r="E103" s="88" t="s">
        <v>269</v>
      </c>
      <c r="F103" s="88" t="s">
        <v>253</v>
      </c>
      <c r="G103" s="88" t="s">
        <v>254</v>
      </c>
      <c r="H103" s="88" t="s">
        <v>452</v>
      </c>
      <c r="I103" s="88" t="s">
        <v>256</v>
      </c>
      <c r="J103" s="88" t="s">
        <v>257</v>
      </c>
      <c r="K103" s="88" t="s">
        <v>258</v>
      </c>
      <c r="L103" s="88" t="s">
        <v>237</v>
      </c>
      <c r="M103" s="95">
        <v>2</v>
      </c>
      <c r="N103" s="95">
        <v>2</v>
      </c>
      <c r="O103" s="92">
        <f t="shared" si="27"/>
        <v>4</v>
      </c>
      <c r="P103" s="92" t="str">
        <f t="shared" si="28"/>
        <v>Bajo</v>
      </c>
      <c r="Q103" s="95">
        <v>25</v>
      </c>
      <c r="R103" s="92">
        <f t="shared" si="29"/>
        <v>100</v>
      </c>
      <c r="S103" s="92" t="str">
        <f t="shared" si="31"/>
        <v>III</v>
      </c>
      <c r="T103" s="91" t="s">
        <v>142</v>
      </c>
      <c r="U103" s="138"/>
      <c r="V103" s="138"/>
      <c r="W103" s="138"/>
      <c r="X103" s="93"/>
      <c r="Y103" s="93" t="s">
        <v>259</v>
      </c>
      <c r="Z103" s="88" t="s">
        <v>260</v>
      </c>
      <c r="AA103" s="88" t="s">
        <v>219</v>
      </c>
      <c r="AB103" s="88" t="s">
        <v>219</v>
      </c>
      <c r="AC103" s="88" t="s">
        <v>261</v>
      </c>
      <c r="AD103" s="88" t="s">
        <v>384</v>
      </c>
      <c r="AE103" s="88" t="s">
        <v>219</v>
      </c>
    </row>
    <row r="104" spans="1:31" s="94" customFormat="1" ht="68.45" customHeight="1">
      <c r="A104" s="164"/>
      <c r="B104" s="144"/>
      <c r="C104" s="144"/>
      <c r="D104" s="167"/>
      <c r="E104" s="88" t="s">
        <v>269</v>
      </c>
      <c r="F104" s="88" t="s">
        <v>253</v>
      </c>
      <c r="G104" s="88" t="s">
        <v>263</v>
      </c>
      <c r="H104" s="88" t="s">
        <v>453</v>
      </c>
      <c r="I104" s="88" t="s">
        <v>359</v>
      </c>
      <c r="J104" s="88" t="s">
        <v>266</v>
      </c>
      <c r="K104" s="88" t="s">
        <v>258</v>
      </c>
      <c r="L104" s="88" t="s">
        <v>237</v>
      </c>
      <c r="M104" s="95">
        <v>2</v>
      </c>
      <c r="N104" s="95">
        <v>2</v>
      </c>
      <c r="O104" s="92">
        <f t="shared" si="27"/>
        <v>4</v>
      </c>
      <c r="P104" s="92" t="str">
        <f t="shared" si="28"/>
        <v>Bajo</v>
      </c>
      <c r="Q104" s="95">
        <v>25</v>
      </c>
      <c r="R104" s="92">
        <f t="shared" si="29"/>
        <v>100</v>
      </c>
      <c r="S104" s="92" t="str">
        <f t="shared" si="31"/>
        <v>III</v>
      </c>
      <c r="T104" s="91" t="s">
        <v>142</v>
      </c>
      <c r="U104" s="138"/>
      <c r="V104" s="138"/>
      <c r="W104" s="138"/>
      <c r="X104" s="93"/>
      <c r="Y104" s="93" t="s">
        <v>419</v>
      </c>
      <c r="Z104" s="88" t="s">
        <v>260</v>
      </c>
      <c r="AA104" s="88" t="s">
        <v>219</v>
      </c>
      <c r="AB104" s="88" t="s">
        <v>219</v>
      </c>
      <c r="AC104" s="88" t="s">
        <v>261</v>
      </c>
      <c r="AD104" s="88" t="s">
        <v>384</v>
      </c>
      <c r="AE104" s="88" t="s">
        <v>219</v>
      </c>
    </row>
    <row r="105" spans="1:31" s="94" customFormat="1" ht="68.45" customHeight="1">
      <c r="A105" s="164"/>
      <c r="B105" s="144"/>
      <c r="C105" s="144"/>
      <c r="D105" s="167"/>
      <c r="E105" s="88" t="s">
        <v>269</v>
      </c>
      <c r="F105" s="88" t="s">
        <v>280</v>
      </c>
      <c r="G105" s="88" t="s">
        <v>306</v>
      </c>
      <c r="H105" s="88" t="s">
        <v>307</v>
      </c>
      <c r="I105" s="88" t="s">
        <v>308</v>
      </c>
      <c r="J105" s="88" t="s">
        <v>309</v>
      </c>
      <c r="K105" s="88" t="s">
        <v>310</v>
      </c>
      <c r="L105" s="88" t="s">
        <v>311</v>
      </c>
      <c r="M105" s="95">
        <v>2</v>
      </c>
      <c r="N105" s="95">
        <v>3</v>
      </c>
      <c r="O105" s="92">
        <f t="shared" si="27"/>
        <v>6</v>
      </c>
      <c r="P105" s="92" t="str">
        <f t="shared" si="28"/>
        <v>Medio</v>
      </c>
      <c r="Q105" s="95">
        <v>25</v>
      </c>
      <c r="R105" s="92">
        <f t="shared" si="29"/>
        <v>150</v>
      </c>
      <c r="S105" s="92" t="str">
        <f t="shared" si="31"/>
        <v>II</v>
      </c>
      <c r="T105" s="91" t="str">
        <f t="shared" ref="T105:T106" si="36">IF(S105="","",IF(OR(S105="IV",S105="III"),"Aceptable",IF(S105="II","No Aceptable o Aceptable con controles",IF(S105="I","No Aceptable","Error"))))</f>
        <v>No Aceptable o Aceptable con controles</v>
      </c>
      <c r="U105" s="138"/>
      <c r="V105" s="138"/>
      <c r="W105" s="138"/>
      <c r="X105" s="93"/>
      <c r="Y105" s="93" t="s">
        <v>312</v>
      </c>
      <c r="Z105" s="88" t="s">
        <v>313</v>
      </c>
      <c r="AA105" s="88" t="s">
        <v>219</v>
      </c>
      <c r="AB105" s="88" t="s">
        <v>278</v>
      </c>
      <c r="AC105" s="88" t="s">
        <v>314</v>
      </c>
      <c r="AD105" s="88" t="s">
        <v>315</v>
      </c>
      <c r="AE105" s="88" t="s">
        <v>219</v>
      </c>
    </row>
    <row r="106" spans="1:31" s="94" customFormat="1" ht="68.45" customHeight="1">
      <c r="A106" s="164"/>
      <c r="B106" s="144"/>
      <c r="C106" s="144"/>
      <c r="D106" s="167"/>
      <c r="E106" s="88" t="s">
        <v>269</v>
      </c>
      <c r="F106" s="88" t="s">
        <v>280</v>
      </c>
      <c r="G106" s="88" t="s">
        <v>281</v>
      </c>
      <c r="H106" s="88" t="s">
        <v>294</v>
      </c>
      <c r="I106" s="88" t="s">
        <v>295</v>
      </c>
      <c r="J106" s="88" t="s">
        <v>216</v>
      </c>
      <c r="K106" s="88" t="s">
        <v>216</v>
      </c>
      <c r="L106" s="88" t="s">
        <v>284</v>
      </c>
      <c r="M106" s="95">
        <v>2</v>
      </c>
      <c r="N106" s="95">
        <v>3</v>
      </c>
      <c r="O106" s="92">
        <f t="shared" si="27"/>
        <v>6</v>
      </c>
      <c r="P106" s="92" t="str">
        <f t="shared" si="28"/>
        <v>Medio</v>
      </c>
      <c r="Q106" s="95">
        <v>60</v>
      </c>
      <c r="R106" s="92">
        <f t="shared" si="29"/>
        <v>360</v>
      </c>
      <c r="S106" s="92" t="str">
        <f t="shared" si="31"/>
        <v>II</v>
      </c>
      <c r="T106" s="91" t="str">
        <f t="shared" si="36"/>
        <v>No Aceptable o Aceptable con controles</v>
      </c>
      <c r="U106" s="138"/>
      <c r="V106" s="138"/>
      <c r="W106" s="138"/>
      <c r="X106" s="100"/>
      <c r="Y106" s="100" t="s">
        <v>291</v>
      </c>
      <c r="Z106" s="101" t="s">
        <v>292</v>
      </c>
      <c r="AA106" s="99" t="s">
        <v>287</v>
      </c>
      <c r="AB106" s="99" t="s">
        <v>287</v>
      </c>
      <c r="AC106" s="88" t="s">
        <v>219</v>
      </c>
      <c r="AD106" s="88" t="s">
        <v>296</v>
      </c>
      <c r="AE106" s="88" t="s">
        <v>219</v>
      </c>
    </row>
    <row r="107" spans="1:31" s="94" customFormat="1" ht="68.45" customHeight="1">
      <c r="A107" s="164"/>
      <c r="B107" s="144"/>
      <c r="C107" s="144"/>
      <c r="D107" s="167"/>
      <c r="E107" s="88" t="s">
        <v>269</v>
      </c>
      <c r="F107" s="88" t="s">
        <v>280</v>
      </c>
      <c r="G107" s="88" t="s">
        <v>454</v>
      </c>
      <c r="H107" s="88" t="s">
        <v>455</v>
      </c>
      <c r="I107" s="88" t="s">
        <v>456</v>
      </c>
      <c r="J107" s="88" t="s">
        <v>457</v>
      </c>
      <c r="K107" s="88" t="s">
        <v>457</v>
      </c>
      <c r="L107" s="88" t="s">
        <v>458</v>
      </c>
      <c r="M107" s="95">
        <v>6</v>
      </c>
      <c r="N107" s="95">
        <v>1</v>
      </c>
      <c r="O107" s="92">
        <f t="shared" si="27"/>
        <v>6</v>
      </c>
      <c r="P107" s="92" t="str">
        <f t="shared" si="28"/>
        <v>Medio</v>
      </c>
      <c r="Q107" s="95">
        <v>60</v>
      </c>
      <c r="R107" s="92">
        <f t="shared" si="29"/>
        <v>360</v>
      </c>
      <c r="S107" s="92" t="str">
        <f t="shared" si="31"/>
        <v>II</v>
      </c>
      <c r="T107" s="91" t="s">
        <v>142</v>
      </c>
      <c r="U107" s="138"/>
      <c r="V107" s="138"/>
      <c r="W107" s="138"/>
      <c r="X107" s="93"/>
      <c r="Y107" s="93" t="s">
        <v>459</v>
      </c>
      <c r="Z107" s="88" t="s">
        <v>460</v>
      </c>
      <c r="AA107" s="88" t="s">
        <v>278</v>
      </c>
      <c r="AB107" s="88" t="s">
        <v>278</v>
      </c>
      <c r="AC107" s="88" t="s">
        <v>461</v>
      </c>
      <c r="AD107" s="88" t="s">
        <v>462</v>
      </c>
      <c r="AE107" s="88" t="s">
        <v>219</v>
      </c>
    </row>
    <row r="108" spans="1:31" s="102" customFormat="1" ht="68.45" customHeight="1">
      <c r="A108" s="164"/>
      <c r="B108" s="144"/>
      <c r="C108" s="144"/>
      <c r="D108" s="167"/>
      <c r="E108" s="93" t="s">
        <v>316</v>
      </c>
      <c r="F108" s="88" t="s">
        <v>317</v>
      </c>
      <c r="G108" s="88" t="s">
        <v>318</v>
      </c>
      <c r="H108" s="88" t="s">
        <v>319</v>
      </c>
      <c r="I108" s="88" t="s">
        <v>320</v>
      </c>
      <c r="J108" s="88" t="s">
        <v>321</v>
      </c>
      <c r="K108" s="88" t="s">
        <v>322</v>
      </c>
      <c r="L108" s="88" t="s">
        <v>323</v>
      </c>
      <c r="M108" s="95">
        <v>2</v>
      </c>
      <c r="N108" s="95">
        <v>1</v>
      </c>
      <c r="O108" s="91">
        <f t="shared" si="27"/>
        <v>2</v>
      </c>
      <c r="P108" s="92" t="str">
        <f t="shared" si="28"/>
        <v>Bajo</v>
      </c>
      <c r="Q108" s="95">
        <v>10</v>
      </c>
      <c r="R108" s="92">
        <f t="shared" si="29"/>
        <v>20</v>
      </c>
      <c r="S108" s="92" t="str">
        <f t="shared" si="31"/>
        <v>IV</v>
      </c>
      <c r="T108" s="92" t="str">
        <f t="shared" ref="T108:T112" si="37">IF(S108="","",IF(OR(S108="IV",S108="III"),"Aceptable",IF(S108="II","No Aceptable o Aceptable con controles",IF(S108="I","No Aceptable","Error"))))</f>
        <v>Aceptable</v>
      </c>
      <c r="U108" s="138"/>
      <c r="V108" s="138"/>
      <c r="W108" s="138"/>
      <c r="X108" s="93"/>
      <c r="Y108" s="93" t="s">
        <v>312</v>
      </c>
      <c r="Z108" s="88" t="s">
        <v>324</v>
      </c>
      <c r="AA108" s="88" t="s">
        <v>278</v>
      </c>
      <c r="AB108" s="88" t="s">
        <v>278</v>
      </c>
      <c r="AC108" s="88" t="s">
        <v>325</v>
      </c>
      <c r="AD108" s="88" t="s">
        <v>326</v>
      </c>
      <c r="AE108" s="88" t="s">
        <v>219</v>
      </c>
    </row>
    <row r="109" spans="1:31" s="94" customFormat="1" ht="68.45" customHeight="1">
      <c r="A109" s="165"/>
      <c r="B109" s="145"/>
      <c r="C109" s="145"/>
      <c r="D109" s="168"/>
      <c r="E109" s="88" t="s">
        <v>269</v>
      </c>
      <c r="F109" s="88" t="s">
        <v>280</v>
      </c>
      <c r="G109" s="88" t="s">
        <v>334</v>
      </c>
      <c r="H109" s="88" t="s">
        <v>463</v>
      </c>
      <c r="I109" s="88" t="s">
        <v>336</v>
      </c>
      <c r="J109" s="88" t="s">
        <v>216</v>
      </c>
      <c r="K109" s="88" t="s">
        <v>274</v>
      </c>
      <c r="L109" s="88" t="s">
        <v>284</v>
      </c>
      <c r="M109" s="95">
        <v>2</v>
      </c>
      <c r="N109" s="95">
        <v>3</v>
      </c>
      <c r="O109" s="92">
        <f t="shared" si="27"/>
        <v>6</v>
      </c>
      <c r="P109" s="92" t="str">
        <f t="shared" si="28"/>
        <v>Medio</v>
      </c>
      <c r="Q109" s="95">
        <v>25</v>
      </c>
      <c r="R109" s="92">
        <f t="shared" si="29"/>
        <v>150</v>
      </c>
      <c r="S109" s="92" t="str">
        <f t="shared" si="31"/>
        <v>II</v>
      </c>
      <c r="T109" s="91" t="str">
        <f t="shared" si="37"/>
        <v>No Aceptable o Aceptable con controles</v>
      </c>
      <c r="U109" s="139"/>
      <c r="V109" s="139"/>
      <c r="W109" s="139"/>
      <c r="X109" s="93"/>
      <c r="Y109" s="93" t="s">
        <v>337</v>
      </c>
      <c r="Z109" s="88" t="s">
        <v>338</v>
      </c>
      <c r="AA109" s="88" t="s">
        <v>219</v>
      </c>
      <c r="AB109" s="88" t="s">
        <v>219</v>
      </c>
      <c r="AC109" s="88" t="s">
        <v>339</v>
      </c>
      <c r="AD109" s="88" t="s">
        <v>340</v>
      </c>
      <c r="AE109" s="88" t="s">
        <v>219</v>
      </c>
    </row>
    <row r="110" spans="1:31" s="94" customFormat="1" ht="68.45" customHeight="1">
      <c r="A110" s="143" t="s">
        <v>207</v>
      </c>
      <c r="B110" s="143" t="s">
        <v>464</v>
      </c>
      <c r="C110" s="143" t="s">
        <v>465</v>
      </c>
      <c r="D110" s="143" t="s">
        <v>466</v>
      </c>
      <c r="E110" s="99" t="s">
        <v>416</v>
      </c>
      <c r="F110" s="90" t="s">
        <v>212</v>
      </c>
      <c r="G110" s="90" t="s">
        <v>344</v>
      </c>
      <c r="H110" s="88" t="s">
        <v>345</v>
      </c>
      <c r="I110" s="88" t="s">
        <v>372</v>
      </c>
      <c r="J110" s="88" t="s">
        <v>216</v>
      </c>
      <c r="K110" s="88" t="s">
        <v>274</v>
      </c>
      <c r="L110" s="88" t="s">
        <v>348</v>
      </c>
      <c r="M110" s="95">
        <v>2</v>
      </c>
      <c r="N110" s="95">
        <v>1</v>
      </c>
      <c r="O110" s="92">
        <f t="shared" si="27"/>
        <v>2</v>
      </c>
      <c r="P110" s="92" t="str">
        <f t="shared" si="28"/>
        <v>Bajo</v>
      </c>
      <c r="Q110" s="95">
        <v>10</v>
      </c>
      <c r="R110" s="92">
        <f t="shared" si="29"/>
        <v>20</v>
      </c>
      <c r="S110" s="92" t="str">
        <f t="shared" si="31"/>
        <v>IV</v>
      </c>
      <c r="T110" s="92" t="str">
        <f t="shared" si="37"/>
        <v>Aceptable</v>
      </c>
      <c r="U110" s="137"/>
      <c r="V110" s="137">
        <v>3</v>
      </c>
      <c r="W110" s="137">
        <f>U110+V110</f>
        <v>3</v>
      </c>
      <c r="X110" s="100"/>
      <c r="Y110" s="100" t="s">
        <v>349</v>
      </c>
      <c r="Z110" s="88" t="s">
        <v>218</v>
      </c>
      <c r="AA110" s="88" t="s">
        <v>219</v>
      </c>
      <c r="AB110" s="88" t="s">
        <v>219</v>
      </c>
      <c r="AC110" s="88" t="s">
        <v>219</v>
      </c>
      <c r="AD110" s="88" t="s">
        <v>350</v>
      </c>
      <c r="AE110" s="88" t="s">
        <v>221</v>
      </c>
    </row>
    <row r="111" spans="1:31" s="94" customFormat="1" ht="68.45" customHeight="1">
      <c r="A111" s="144"/>
      <c r="B111" s="144"/>
      <c r="C111" s="144"/>
      <c r="D111" s="144"/>
      <c r="E111" s="99" t="s">
        <v>416</v>
      </c>
      <c r="F111" s="90" t="s">
        <v>212</v>
      </c>
      <c r="G111" s="90" t="s">
        <v>427</v>
      </c>
      <c r="H111" s="88" t="s">
        <v>428</v>
      </c>
      <c r="I111" s="88" t="s">
        <v>429</v>
      </c>
      <c r="J111" s="88" t="s">
        <v>216</v>
      </c>
      <c r="K111" s="88" t="s">
        <v>274</v>
      </c>
      <c r="L111" s="88" t="s">
        <v>348</v>
      </c>
      <c r="M111" s="95">
        <v>2</v>
      </c>
      <c r="N111" s="95">
        <v>1</v>
      </c>
      <c r="O111" s="92">
        <f t="shared" si="27"/>
        <v>2</v>
      </c>
      <c r="P111" s="92" t="str">
        <f t="shared" si="28"/>
        <v>Bajo</v>
      </c>
      <c r="Q111" s="95">
        <v>10</v>
      </c>
      <c r="R111" s="92">
        <f t="shared" si="29"/>
        <v>20</v>
      </c>
      <c r="S111" s="92" t="str">
        <f t="shared" si="31"/>
        <v>IV</v>
      </c>
      <c r="T111" s="92" t="str">
        <f t="shared" si="37"/>
        <v>Aceptable</v>
      </c>
      <c r="U111" s="138"/>
      <c r="V111" s="138"/>
      <c r="W111" s="138"/>
      <c r="X111" s="100"/>
      <c r="Y111" s="100" t="s">
        <v>430</v>
      </c>
      <c r="Z111" s="88" t="s">
        <v>218</v>
      </c>
      <c r="AA111" s="88" t="s">
        <v>219</v>
      </c>
      <c r="AB111" s="88" t="s">
        <v>219</v>
      </c>
      <c r="AC111" s="88" t="s">
        <v>431</v>
      </c>
      <c r="AD111" s="88" t="s">
        <v>350</v>
      </c>
      <c r="AE111" s="88" t="s">
        <v>221</v>
      </c>
    </row>
    <row r="112" spans="1:31" s="94" customFormat="1" ht="68.45" customHeight="1">
      <c r="A112" s="144"/>
      <c r="B112" s="144"/>
      <c r="C112" s="144"/>
      <c r="D112" s="144"/>
      <c r="E112" s="101" t="s">
        <v>416</v>
      </c>
      <c r="F112" s="88" t="s">
        <v>253</v>
      </c>
      <c r="G112" s="88" t="s">
        <v>432</v>
      </c>
      <c r="H112" s="88" t="s">
        <v>433</v>
      </c>
      <c r="I112" s="88" t="s">
        <v>434</v>
      </c>
      <c r="J112" s="88" t="s">
        <v>321</v>
      </c>
      <c r="K112" s="88" t="s">
        <v>258</v>
      </c>
      <c r="L112" s="88" t="s">
        <v>237</v>
      </c>
      <c r="M112" s="95">
        <v>2</v>
      </c>
      <c r="N112" s="95">
        <v>1</v>
      </c>
      <c r="O112" s="92">
        <f t="shared" si="27"/>
        <v>2</v>
      </c>
      <c r="P112" s="92" t="str">
        <f t="shared" si="28"/>
        <v>Bajo</v>
      </c>
      <c r="Q112" s="95">
        <v>10</v>
      </c>
      <c r="R112" s="92">
        <f t="shared" si="29"/>
        <v>20</v>
      </c>
      <c r="S112" s="92" t="str">
        <f t="shared" si="31"/>
        <v>IV</v>
      </c>
      <c r="T112" s="92" t="str">
        <f t="shared" si="37"/>
        <v>Aceptable</v>
      </c>
      <c r="U112" s="138"/>
      <c r="V112" s="138"/>
      <c r="W112" s="138"/>
      <c r="X112" s="93"/>
      <c r="Y112" s="93" t="s">
        <v>259</v>
      </c>
      <c r="Z112" s="88" t="s">
        <v>260</v>
      </c>
      <c r="AA112" s="88" t="s">
        <v>219</v>
      </c>
      <c r="AB112" s="88" t="s">
        <v>219</v>
      </c>
      <c r="AC112" s="88" t="s">
        <v>435</v>
      </c>
      <c r="AD112" s="88" t="s">
        <v>436</v>
      </c>
      <c r="AE112" s="88" t="s">
        <v>219</v>
      </c>
    </row>
    <row r="113" spans="1:31" s="94" customFormat="1" ht="68.45" customHeight="1">
      <c r="A113" s="144"/>
      <c r="B113" s="144"/>
      <c r="C113" s="144"/>
      <c r="D113" s="144"/>
      <c r="E113" s="88" t="s">
        <v>211</v>
      </c>
      <c r="F113" s="88" t="s">
        <v>253</v>
      </c>
      <c r="G113" s="88" t="s">
        <v>263</v>
      </c>
      <c r="H113" s="88" t="s">
        <v>264</v>
      </c>
      <c r="I113" s="88" t="s">
        <v>359</v>
      </c>
      <c r="J113" s="88" t="s">
        <v>266</v>
      </c>
      <c r="K113" s="88" t="s">
        <v>258</v>
      </c>
      <c r="L113" s="88" t="s">
        <v>237</v>
      </c>
      <c r="M113" s="95">
        <v>2</v>
      </c>
      <c r="N113" s="95">
        <v>2</v>
      </c>
      <c r="O113" s="92">
        <f t="shared" si="27"/>
        <v>4</v>
      </c>
      <c r="P113" s="92" t="str">
        <f t="shared" si="28"/>
        <v>Bajo</v>
      </c>
      <c r="Q113" s="95">
        <v>25</v>
      </c>
      <c r="R113" s="92">
        <f t="shared" si="29"/>
        <v>100</v>
      </c>
      <c r="S113" s="92" t="str">
        <f t="shared" si="31"/>
        <v>III</v>
      </c>
      <c r="T113" s="91" t="s">
        <v>142</v>
      </c>
      <c r="U113" s="138"/>
      <c r="V113" s="138"/>
      <c r="W113" s="138"/>
      <c r="X113" s="93"/>
      <c r="Y113" s="93" t="s">
        <v>419</v>
      </c>
      <c r="Z113" s="88" t="s">
        <v>260</v>
      </c>
      <c r="AA113" s="88" t="s">
        <v>219</v>
      </c>
      <c r="AB113" s="88" t="s">
        <v>219</v>
      </c>
      <c r="AC113" s="88" t="s">
        <v>261</v>
      </c>
      <c r="AD113" s="88" t="s">
        <v>384</v>
      </c>
      <c r="AE113" s="88" t="s">
        <v>219</v>
      </c>
    </row>
    <row r="114" spans="1:31" s="94" customFormat="1" ht="68.45" customHeight="1">
      <c r="A114" s="144"/>
      <c r="B114" s="144"/>
      <c r="C114" s="144"/>
      <c r="D114" s="144"/>
      <c r="E114" s="88" t="s">
        <v>211</v>
      </c>
      <c r="F114" s="88" t="s">
        <v>280</v>
      </c>
      <c r="G114" s="88" t="s">
        <v>334</v>
      </c>
      <c r="H114" s="88" t="s">
        <v>335</v>
      </c>
      <c r="I114" s="88" t="s">
        <v>336</v>
      </c>
      <c r="J114" s="88" t="s">
        <v>216</v>
      </c>
      <c r="K114" s="88" t="s">
        <v>439</v>
      </c>
      <c r="L114" s="88" t="s">
        <v>284</v>
      </c>
      <c r="M114" s="95">
        <v>6</v>
      </c>
      <c r="N114" s="95">
        <v>3</v>
      </c>
      <c r="O114" s="92">
        <f t="shared" si="27"/>
        <v>18</v>
      </c>
      <c r="P114" s="92" t="str">
        <f t="shared" si="28"/>
        <v>Alto</v>
      </c>
      <c r="Q114" s="95">
        <v>25</v>
      </c>
      <c r="R114" s="92">
        <f t="shared" si="29"/>
        <v>450</v>
      </c>
      <c r="S114" s="92" t="str">
        <f t="shared" si="31"/>
        <v>II</v>
      </c>
      <c r="T114" s="91" t="str">
        <f t="shared" ref="T114:T120" si="38">IF(S114="","",IF(OR(S114="IV",S114="III"),"Aceptable",IF(S114="II","No Aceptable o Aceptable con controles",IF(S114="I","No Aceptable","Error"))))</f>
        <v>No Aceptable o Aceptable con controles</v>
      </c>
      <c r="U114" s="138"/>
      <c r="V114" s="138"/>
      <c r="W114" s="138"/>
      <c r="X114" s="93"/>
      <c r="Y114" s="93" t="s">
        <v>337</v>
      </c>
      <c r="Z114" s="88" t="s">
        <v>338</v>
      </c>
      <c r="AA114" s="88" t="s">
        <v>219</v>
      </c>
      <c r="AB114" s="88" t="s">
        <v>219</v>
      </c>
      <c r="AC114" s="88" t="s">
        <v>339</v>
      </c>
      <c r="AD114" s="88" t="s">
        <v>467</v>
      </c>
      <c r="AE114" s="88" t="s">
        <v>219</v>
      </c>
    </row>
    <row r="115" spans="1:31" s="94" customFormat="1" ht="68.45" customHeight="1">
      <c r="A115" s="144"/>
      <c r="B115" s="144"/>
      <c r="C115" s="144"/>
      <c r="D115" s="144"/>
      <c r="E115" s="115" t="s">
        <v>416</v>
      </c>
      <c r="F115" s="116" t="s">
        <v>280</v>
      </c>
      <c r="G115" s="88" t="s">
        <v>334</v>
      </c>
      <c r="H115" s="116" t="s">
        <v>437</v>
      </c>
      <c r="I115" s="116" t="s">
        <v>438</v>
      </c>
      <c r="J115" s="116" t="s">
        <v>321</v>
      </c>
      <c r="K115" s="88" t="s">
        <v>439</v>
      </c>
      <c r="L115" s="116" t="s">
        <v>321</v>
      </c>
      <c r="M115" s="95">
        <v>6</v>
      </c>
      <c r="N115" s="95">
        <v>3</v>
      </c>
      <c r="O115" s="92">
        <f t="shared" si="27"/>
        <v>18</v>
      </c>
      <c r="P115" s="92" t="str">
        <f t="shared" si="28"/>
        <v>Alto</v>
      </c>
      <c r="Q115" s="95">
        <v>25</v>
      </c>
      <c r="R115" s="92">
        <f t="shared" si="29"/>
        <v>450</v>
      </c>
      <c r="S115" s="92" t="str">
        <f t="shared" si="31"/>
        <v>II</v>
      </c>
      <c r="T115" s="91" t="str">
        <f t="shared" si="38"/>
        <v>No Aceptable o Aceptable con controles</v>
      </c>
      <c r="U115" s="138"/>
      <c r="V115" s="138"/>
      <c r="W115" s="138"/>
      <c r="X115" s="93"/>
      <c r="Y115" s="93" t="s">
        <v>337</v>
      </c>
      <c r="Z115" s="88" t="s">
        <v>338</v>
      </c>
      <c r="AA115" s="88" t="s">
        <v>219</v>
      </c>
      <c r="AB115" s="88" t="s">
        <v>219</v>
      </c>
      <c r="AC115" s="116" t="s">
        <v>440</v>
      </c>
      <c r="AD115" s="116" t="s">
        <v>441</v>
      </c>
      <c r="AE115" s="88" t="s">
        <v>219</v>
      </c>
    </row>
    <row r="116" spans="1:31" s="94" customFormat="1" ht="68.45" customHeight="1">
      <c r="A116" s="144"/>
      <c r="B116" s="144"/>
      <c r="C116" s="144"/>
      <c r="D116" s="144"/>
      <c r="E116" s="99" t="s">
        <v>269</v>
      </c>
      <c r="F116" s="88" t="s">
        <v>280</v>
      </c>
      <c r="G116" s="88" t="s">
        <v>306</v>
      </c>
      <c r="H116" s="88" t="s">
        <v>307</v>
      </c>
      <c r="I116" s="88" t="s">
        <v>308</v>
      </c>
      <c r="J116" s="88" t="s">
        <v>309</v>
      </c>
      <c r="K116" s="88" t="s">
        <v>310</v>
      </c>
      <c r="L116" s="88" t="s">
        <v>311</v>
      </c>
      <c r="M116" s="90">
        <v>6</v>
      </c>
      <c r="N116" s="90">
        <v>3</v>
      </c>
      <c r="O116" s="91">
        <f t="shared" si="27"/>
        <v>18</v>
      </c>
      <c r="P116" s="92" t="str">
        <f t="shared" si="28"/>
        <v>Alto</v>
      </c>
      <c r="Q116" s="90">
        <v>25</v>
      </c>
      <c r="R116" s="92">
        <f t="shared" si="29"/>
        <v>450</v>
      </c>
      <c r="S116" s="92" t="str">
        <f t="shared" si="31"/>
        <v>II</v>
      </c>
      <c r="T116" s="91" t="str">
        <f t="shared" si="38"/>
        <v>No Aceptable o Aceptable con controles</v>
      </c>
      <c r="U116" s="138"/>
      <c r="V116" s="138"/>
      <c r="W116" s="138"/>
      <c r="X116" s="93"/>
      <c r="Y116" s="93" t="s">
        <v>403</v>
      </c>
      <c r="Z116" s="88" t="s">
        <v>313</v>
      </c>
      <c r="AA116" s="88" t="s">
        <v>219</v>
      </c>
      <c r="AB116" s="88" t="s">
        <v>219</v>
      </c>
      <c r="AC116" s="88" t="s">
        <v>314</v>
      </c>
      <c r="AD116" s="88" t="s">
        <v>315</v>
      </c>
      <c r="AE116" s="88" t="s">
        <v>219</v>
      </c>
    </row>
    <row r="117" spans="1:31" s="94" customFormat="1" ht="68.45" customHeight="1">
      <c r="A117" s="144"/>
      <c r="B117" s="144"/>
      <c r="C117" s="144"/>
      <c r="D117" s="144"/>
      <c r="E117" s="93" t="s">
        <v>316</v>
      </c>
      <c r="F117" s="88" t="s">
        <v>280</v>
      </c>
      <c r="G117" s="88" t="s">
        <v>404</v>
      </c>
      <c r="H117" s="88" t="s">
        <v>468</v>
      </c>
      <c r="I117" s="88" t="s">
        <v>469</v>
      </c>
      <c r="J117" s="88" t="s">
        <v>470</v>
      </c>
      <c r="K117" s="88" t="s">
        <v>457</v>
      </c>
      <c r="L117" s="88" t="s">
        <v>273</v>
      </c>
      <c r="M117" s="95">
        <v>2</v>
      </c>
      <c r="N117" s="95">
        <v>1</v>
      </c>
      <c r="O117" s="91">
        <f t="shared" si="27"/>
        <v>2</v>
      </c>
      <c r="P117" s="92" t="str">
        <f t="shared" si="28"/>
        <v>Bajo</v>
      </c>
      <c r="Q117" s="95">
        <v>10</v>
      </c>
      <c r="R117" s="92">
        <f t="shared" si="29"/>
        <v>20</v>
      </c>
      <c r="S117" s="92" t="str">
        <f t="shared" si="31"/>
        <v>IV</v>
      </c>
      <c r="T117" s="92" t="str">
        <f t="shared" si="38"/>
        <v>Aceptable</v>
      </c>
      <c r="U117" s="138"/>
      <c r="V117" s="138"/>
      <c r="W117" s="138"/>
      <c r="X117" s="93"/>
      <c r="Y117" s="93" t="s">
        <v>408</v>
      </c>
      <c r="Z117" s="88" t="s">
        <v>409</v>
      </c>
      <c r="AA117" s="88" t="s">
        <v>278</v>
      </c>
      <c r="AB117" s="88" t="s">
        <v>471</v>
      </c>
      <c r="AC117" s="88" t="s">
        <v>472</v>
      </c>
      <c r="AD117" s="88" t="s">
        <v>473</v>
      </c>
      <c r="AE117" s="88" t="s">
        <v>219</v>
      </c>
    </row>
    <row r="118" spans="1:31" s="102" customFormat="1" ht="68.45" customHeight="1">
      <c r="A118" s="144"/>
      <c r="B118" s="144"/>
      <c r="C118" s="144"/>
      <c r="D118" s="144"/>
      <c r="E118" s="93" t="s">
        <v>316</v>
      </c>
      <c r="F118" s="88" t="s">
        <v>317</v>
      </c>
      <c r="G118" s="88" t="s">
        <v>318</v>
      </c>
      <c r="H118" s="88" t="s">
        <v>319</v>
      </c>
      <c r="I118" s="88" t="s">
        <v>320</v>
      </c>
      <c r="J118" s="88" t="s">
        <v>321</v>
      </c>
      <c r="K118" s="88" t="s">
        <v>322</v>
      </c>
      <c r="L118" s="88" t="s">
        <v>323</v>
      </c>
      <c r="M118" s="95">
        <v>2</v>
      </c>
      <c r="N118" s="95">
        <v>1</v>
      </c>
      <c r="O118" s="91">
        <f t="shared" si="27"/>
        <v>2</v>
      </c>
      <c r="P118" s="92" t="str">
        <f t="shared" si="28"/>
        <v>Bajo</v>
      </c>
      <c r="Q118" s="95">
        <v>10</v>
      </c>
      <c r="R118" s="92">
        <f t="shared" si="29"/>
        <v>20</v>
      </c>
      <c r="S118" s="92" t="str">
        <f t="shared" si="31"/>
        <v>IV</v>
      </c>
      <c r="T118" s="92" t="str">
        <f t="shared" si="38"/>
        <v>Aceptable</v>
      </c>
      <c r="U118" s="138"/>
      <c r="V118" s="138"/>
      <c r="W118" s="138"/>
      <c r="X118" s="93"/>
      <c r="Y118" s="93" t="s">
        <v>312</v>
      </c>
      <c r="Z118" s="88" t="s">
        <v>324</v>
      </c>
      <c r="AA118" s="88" t="s">
        <v>278</v>
      </c>
      <c r="AB118" s="88" t="s">
        <v>278</v>
      </c>
      <c r="AC118" s="88" t="s">
        <v>325</v>
      </c>
      <c r="AD118" s="88" t="s">
        <v>326</v>
      </c>
      <c r="AE118" s="88" t="s">
        <v>219</v>
      </c>
    </row>
    <row r="119" spans="1:31" s="94" customFormat="1" ht="68.45" customHeight="1">
      <c r="A119" s="145"/>
      <c r="B119" s="145"/>
      <c r="C119" s="145"/>
      <c r="D119" s="145"/>
      <c r="E119" s="96" t="s">
        <v>269</v>
      </c>
      <c r="F119" s="88" t="s">
        <v>151</v>
      </c>
      <c r="G119" s="96" t="s">
        <v>270</v>
      </c>
      <c r="H119" s="96" t="s">
        <v>271</v>
      </c>
      <c r="I119" s="88" t="s">
        <v>272</v>
      </c>
      <c r="J119" s="88" t="s">
        <v>273</v>
      </c>
      <c r="K119" s="88" t="s">
        <v>274</v>
      </c>
      <c r="L119" s="88" t="s">
        <v>275</v>
      </c>
      <c r="M119" s="95">
        <v>2</v>
      </c>
      <c r="N119" s="95">
        <v>1</v>
      </c>
      <c r="O119" s="92">
        <f t="shared" si="27"/>
        <v>2</v>
      </c>
      <c r="P119" s="92" t="str">
        <f t="shared" si="28"/>
        <v>Bajo</v>
      </c>
      <c r="Q119" s="95">
        <v>10</v>
      </c>
      <c r="R119" s="92">
        <f t="shared" si="29"/>
        <v>20</v>
      </c>
      <c r="S119" s="92" t="str">
        <f t="shared" si="31"/>
        <v>IV</v>
      </c>
      <c r="T119" s="92" t="str">
        <f t="shared" si="38"/>
        <v>Aceptable</v>
      </c>
      <c r="U119" s="139"/>
      <c r="V119" s="139"/>
      <c r="W119" s="139"/>
      <c r="X119" s="88"/>
      <c r="Y119" s="88" t="s">
        <v>276</v>
      </c>
      <c r="Z119" s="88" t="s">
        <v>277</v>
      </c>
      <c r="AA119" s="88" t="s">
        <v>278</v>
      </c>
      <c r="AB119" s="88" t="s">
        <v>278</v>
      </c>
      <c r="AC119" s="88" t="s">
        <v>278</v>
      </c>
      <c r="AD119" s="88" t="s">
        <v>279</v>
      </c>
      <c r="AE119" s="88" t="s">
        <v>221</v>
      </c>
    </row>
    <row r="120" spans="1:31" s="94" customFormat="1" ht="68.45" customHeight="1">
      <c r="A120" s="146" t="s">
        <v>207</v>
      </c>
      <c r="B120" s="143" t="s">
        <v>474</v>
      </c>
      <c r="C120" s="146" t="s">
        <v>475</v>
      </c>
      <c r="D120" s="146" t="s">
        <v>476</v>
      </c>
      <c r="E120" s="88" t="s">
        <v>211</v>
      </c>
      <c r="F120" s="90" t="s">
        <v>212</v>
      </c>
      <c r="G120" s="90" t="s">
        <v>344</v>
      </c>
      <c r="H120" s="88" t="s">
        <v>345</v>
      </c>
      <c r="I120" s="88" t="s">
        <v>346</v>
      </c>
      <c r="J120" s="88" t="s">
        <v>347</v>
      </c>
      <c r="K120" s="88" t="s">
        <v>274</v>
      </c>
      <c r="L120" s="88" t="s">
        <v>348</v>
      </c>
      <c r="M120" s="95">
        <v>2</v>
      </c>
      <c r="N120" s="95">
        <v>1</v>
      </c>
      <c r="O120" s="92">
        <f t="shared" si="27"/>
        <v>2</v>
      </c>
      <c r="P120" s="92" t="str">
        <f t="shared" si="28"/>
        <v>Bajo</v>
      </c>
      <c r="Q120" s="95">
        <v>10</v>
      </c>
      <c r="R120" s="92">
        <f t="shared" si="29"/>
        <v>20</v>
      </c>
      <c r="S120" s="92" t="str">
        <f t="shared" si="31"/>
        <v>IV</v>
      </c>
      <c r="T120" s="92" t="str">
        <f t="shared" si="38"/>
        <v>Aceptable</v>
      </c>
      <c r="U120" s="137">
        <v>6</v>
      </c>
      <c r="V120" s="137">
        <v>1</v>
      </c>
      <c r="W120" s="137">
        <f>U120+V120</f>
        <v>7</v>
      </c>
      <c r="X120" s="100"/>
      <c r="Y120" s="100" t="s">
        <v>349</v>
      </c>
      <c r="Z120" s="88" t="s">
        <v>218</v>
      </c>
      <c r="AA120" s="88" t="s">
        <v>219</v>
      </c>
      <c r="AB120" s="88" t="s">
        <v>219</v>
      </c>
      <c r="AC120" s="88" t="s">
        <v>219</v>
      </c>
      <c r="AD120" s="88" t="s">
        <v>350</v>
      </c>
      <c r="AE120" s="88" t="s">
        <v>221</v>
      </c>
    </row>
    <row r="121" spans="1:31" s="94" customFormat="1" ht="68.45" customHeight="1">
      <c r="A121" s="146"/>
      <c r="B121" s="144"/>
      <c r="C121" s="146"/>
      <c r="D121" s="146"/>
      <c r="E121" s="88" t="s">
        <v>211</v>
      </c>
      <c r="F121" s="88" t="s">
        <v>150</v>
      </c>
      <c r="G121" s="88" t="s">
        <v>233</v>
      </c>
      <c r="H121" s="88" t="s">
        <v>351</v>
      </c>
      <c r="I121" s="88" t="s">
        <v>235</v>
      </c>
      <c r="J121" s="88" t="s">
        <v>216</v>
      </c>
      <c r="K121" s="88" t="s">
        <v>236</v>
      </c>
      <c r="L121" s="88" t="s">
        <v>237</v>
      </c>
      <c r="M121" s="95">
        <v>2</v>
      </c>
      <c r="N121" s="95">
        <v>2</v>
      </c>
      <c r="O121" s="92">
        <f t="shared" si="27"/>
        <v>4</v>
      </c>
      <c r="P121" s="92" t="str">
        <f t="shared" si="28"/>
        <v>Bajo</v>
      </c>
      <c r="Q121" s="95">
        <v>25</v>
      </c>
      <c r="R121" s="92">
        <f t="shared" si="29"/>
        <v>100</v>
      </c>
      <c r="S121" s="92" t="str">
        <f t="shared" si="31"/>
        <v>III</v>
      </c>
      <c r="T121" s="91" t="s">
        <v>142</v>
      </c>
      <c r="U121" s="138"/>
      <c r="V121" s="138"/>
      <c r="W121" s="138"/>
      <c r="X121" s="93"/>
      <c r="Y121" s="93" t="s">
        <v>238</v>
      </c>
      <c r="Z121" s="88" t="s">
        <v>239</v>
      </c>
      <c r="AA121" s="88" t="s">
        <v>219</v>
      </c>
      <c r="AB121" s="88" t="s">
        <v>219</v>
      </c>
      <c r="AC121" s="88" t="s">
        <v>240</v>
      </c>
      <c r="AD121" s="88" t="s">
        <v>241</v>
      </c>
      <c r="AE121" s="88" t="s">
        <v>219</v>
      </c>
    </row>
    <row r="122" spans="1:31" s="94" customFormat="1" ht="68.45" customHeight="1">
      <c r="A122" s="146"/>
      <c r="B122" s="144"/>
      <c r="C122" s="146"/>
      <c r="D122" s="146"/>
      <c r="E122" s="88" t="s">
        <v>211</v>
      </c>
      <c r="F122" s="88" t="s">
        <v>152</v>
      </c>
      <c r="G122" s="88" t="s">
        <v>230</v>
      </c>
      <c r="H122" s="88" t="s">
        <v>231</v>
      </c>
      <c r="I122" s="88" t="s">
        <v>352</v>
      </c>
      <c r="J122" s="88" t="s">
        <v>216</v>
      </c>
      <c r="K122" s="88" t="s">
        <v>225</v>
      </c>
      <c r="L122" s="88" t="s">
        <v>226</v>
      </c>
      <c r="M122" s="90">
        <v>2</v>
      </c>
      <c r="N122" s="90">
        <v>3</v>
      </c>
      <c r="O122" s="91">
        <f t="shared" si="27"/>
        <v>6</v>
      </c>
      <c r="P122" s="92" t="str">
        <f t="shared" si="28"/>
        <v>Medio</v>
      </c>
      <c r="Q122" s="90">
        <v>10</v>
      </c>
      <c r="R122" s="92">
        <f t="shared" si="29"/>
        <v>60</v>
      </c>
      <c r="S122" s="92" t="str">
        <f t="shared" si="31"/>
        <v>III</v>
      </c>
      <c r="T122" s="91" t="s">
        <v>142</v>
      </c>
      <c r="U122" s="138"/>
      <c r="V122" s="138"/>
      <c r="W122" s="138"/>
      <c r="X122" s="93"/>
      <c r="Y122" s="93" t="s">
        <v>227</v>
      </c>
      <c r="Z122" s="88" t="s">
        <v>228</v>
      </c>
      <c r="AA122" s="88" t="s">
        <v>219</v>
      </c>
      <c r="AB122" s="88" t="s">
        <v>219</v>
      </c>
      <c r="AC122" s="88" t="s">
        <v>219</v>
      </c>
      <c r="AD122" s="88" t="s">
        <v>229</v>
      </c>
      <c r="AE122" s="88" t="s">
        <v>219</v>
      </c>
    </row>
    <row r="123" spans="1:31" s="94" customFormat="1" ht="68.45" customHeight="1">
      <c r="A123" s="146"/>
      <c r="B123" s="144"/>
      <c r="C123" s="146"/>
      <c r="D123" s="146"/>
      <c r="E123" s="88" t="s">
        <v>211</v>
      </c>
      <c r="F123" s="88" t="s">
        <v>152</v>
      </c>
      <c r="G123" s="88" t="s">
        <v>353</v>
      </c>
      <c r="H123" s="88" t="s">
        <v>354</v>
      </c>
      <c r="I123" s="88" t="s">
        <v>355</v>
      </c>
      <c r="J123" s="88" t="s">
        <v>216</v>
      </c>
      <c r="K123" s="88" t="s">
        <v>225</v>
      </c>
      <c r="L123" s="88" t="s">
        <v>226</v>
      </c>
      <c r="M123" s="90">
        <v>2</v>
      </c>
      <c r="N123" s="90">
        <v>3</v>
      </c>
      <c r="O123" s="91">
        <f t="shared" si="27"/>
        <v>6</v>
      </c>
      <c r="P123" s="92" t="str">
        <f t="shared" si="28"/>
        <v>Medio</v>
      </c>
      <c r="Q123" s="90">
        <v>10</v>
      </c>
      <c r="R123" s="92">
        <f t="shared" si="29"/>
        <v>60</v>
      </c>
      <c r="S123" s="92" t="str">
        <f t="shared" si="31"/>
        <v>III</v>
      </c>
      <c r="T123" s="91" t="s">
        <v>142</v>
      </c>
      <c r="U123" s="138"/>
      <c r="V123" s="138"/>
      <c r="W123" s="138"/>
      <c r="X123" s="93"/>
      <c r="Y123" s="93" t="s">
        <v>227</v>
      </c>
      <c r="Z123" s="88" t="s">
        <v>228</v>
      </c>
      <c r="AA123" s="88" t="s">
        <v>219</v>
      </c>
      <c r="AB123" s="88" t="s">
        <v>219</v>
      </c>
      <c r="AC123" s="88" t="s">
        <v>219</v>
      </c>
      <c r="AD123" s="88" t="s">
        <v>229</v>
      </c>
      <c r="AE123" s="88" t="s">
        <v>219</v>
      </c>
    </row>
    <row r="124" spans="1:31" s="94" customFormat="1" ht="68.45" customHeight="1">
      <c r="A124" s="146"/>
      <c r="B124" s="144"/>
      <c r="C124" s="146"/>
      <c r="D124" s="146"/>
      <c r="E124" s="88" t="s">
        <v>211</v>
      </c>
      <c r="F124" s="88" t="s">
        <v>152</v>
      </c>
      <c r="G124" s="88" t="s">
        <v>356</v>
      </c>
      <c r="H124" s="88" t="s">
        <v>357</v>
      </c>
      <c r="I124" s="88" t="s">
        <v>358</v>
      </c>
      <c r="J124" s="88" t="s">
        <v>216</v>
      </c>
      <c r="K124" s="88" t="s">
        <v>225</v>
      </c>
      <c r="L124" s="88" t="s">
        <v>226</v>
      </c>
      <c r="M124" s="90">
        <v>2</v>
      </c>
      <c r="N124" s="90">
        <v>3</v>
      </c>
      <c r="O124" s="91">
        <f t="shared" si="27"/>
        <v>6</v>
      </c>
      <c r="P124" s="92" t="str">
        <f t="shared" si="28"/>
        <v>Medio</v>
      </c>
      <c r="Q124" s="90">
        <v>10</v>
      </c>
      <c r="R124" s="92">
        <f t="shared" si="29"/>
        <v>60</v>
      </c>
      <c r="S124" s="92" t="str">
        <f t="shared" si="31"/>
        <v>III</v>
      </c>
      <c r="T124" s="91" t="s">
        <v>142</v>
      </c>
      <c r="U124" s="138"/>
      <c r="V124" s="138"/>
      <c r="W124" s="138"/>
      <c r="X124" s="93"/>
      <c r="Y124" s="93" t="s">
        <v>227</v>
      </c>
      <c r="Z124" s="88" t="s">
        <v>228</v>
      </c>
      <c r="AA124" s="88" t="s">
        <v>219</v>
      </c>
      <c r="AB124" s="88" t="s">
        <v>219</v>
      </c>
      <c r="AC124" s="88" t="s">
        <v>219</v>
      </c>
      <c r="AD124" s="88" t="s">
        <v>229</v>
      </c>
      <c r="AE124" s="88" t="s">
        <v>219</v>
      </c>
    </row>
    <row r="125" spans="1:31" s="94" customFormat="1" ht="68.45" customHeight="1">
      <c r="A125" s="146"/>
      <c r="B125" s="144"/>
      <c r="C125" s="146"/>
      <c r="D125" s="146"/>
      <c r="E125" s="88" t="s">
        <v>211</v>
      </c>
      <c r="F125" s="88" t="s">
        <v>150</v>
      </c>
      <c r="G125" s="88" t="s">
        <v>242</v>
      </c>
      <c r="H125" s="88" t="s">
        <v>243</v>
      </c>
      <c r="I125" s="88" t="s">
        <v>244</v>
      </c>
      <c r="J125" s="88" t="s">
        <v>245</v>
      </c>
      <c r="K125" s="88" t="s">
        <v>236</v>
      </c>
      <c r="L125" s="88" t="s">
        <v>237</v>
      </c>
      <c r="M125" s="95">
        <v>2</v>
      </c>
      <c r="N125" s="95">
        <v>1</v>
      </c>
      <c r="O125" s="92">
        <f t="shared" si="27"/>
        <v>2</v>
      </c>
      <c r="P125" s="92" t="str">
        <f t="shared" si="28"/>
        <v>Bajo</v>
      </c>
      <c r="Q125" s="95">
        <v>10</v>
      </c>
      <c r="R125" s="92">
        <f t="shared" si="29"/>
        <v>20</v>
      </c>
      <c r="S125" s="92" t="str">
        <f t="shared" si="31"/>
        <v>IV</v>
      </c>
      <c r="T125" s="92" t="str">
        <f t="shared" ref="T125" si="39">IF(S125="","",IF(OR(S125="IV",S125="III"),"Aceptable",IF(S125="II","No Aceptable o Aceptable con controles",IF(S125="I","No Aceptable","Error"))))</f>
        <v>Aceptable</v>
      </c>
      <c r="U125" s="138"/>
      <c r="V125" s="138"/>
      <c r="W125" s="138"/>
      <c r="X125" s="93"/>
      <c r="Y125" s="93" t="s">
        <v>238</v>
      </c>
      <c r="Z125" s="88" t="s">
        <v>246</v>
      </c>
      <c r="AA125" s="88" t="s">
        <v>219</v>
      </c>
      <c r="AB125" s="88" t="s">
        <v>219</v>
      </c>
      <c r="AC125" s="88" t="s">
        <v>240</v>
      </c>
      <c r="AD125" s="88" t="s">
        <v>241</v>
      </c>
      <c r="AE125" s="88" t="s">
        <v>219</v>
      </c>
    </row>
    <row r="126" spans="1:31" s="94" customFormat="1" ht="68.45" customHeight="1">
      <c r="A126" s="146"/>
      <c r="B126" s="144"/>
      <c r="C126" s="146"/>
      <c r="D126" s="146"/>
      <c r="E126" s="88" t="s">
        <v>211</v>
      </c>
      <c r="F126" s="88" t="s">
        <v>253</v>
      </c>
      <c r="G126" s="88" t="s">
        <v>254</v>
      </c>
      <c r="H126" s="88" t="s">
        <v>255</v>
      </c>
      <c r="I126" s="88" t="s">
        <v>256</v>
      </c>
      <c r="J126" s="88" t="s">
        <v>257</v>
      </c>
      <c r="K126" s="88" t="s">
        <v>258</v>
      </c>
      <c r="L126" s="88" t="s">
        <v>237</v>
      </c>
      <c r="M126" s="95">
        <v>2</v>
      </c>
      <c r="N126" s="95">
        <v>2</v>
      </c>
      <c r="O126" s="92">
        <f t="shared" si="27"/>
        <v>4</v>
      </c>
      <c r="P126" s="92" t="str">
        <f t="shared" si="28"/>
        <v>Bajo</v>
      </c>
      <c r="Q126" s="95">
        <v>25</v>
      </c>
      <c r="R126" s="92">
        <f t="shared" si="29"/>
        <v>100</v>
      </c>
      <c r="S126" s="92" t="str">
        <f t="shared" si="31"/>
        <v>III</v>
      </c>
      <c r="T126" s="91" t="s">
        <v>142</v>
      </c>
      <c r="U126" s="138"/>
      <c r="V126" s="138"/>
      <c r="W126" s="138"/>
      <c r="X126" s="93"/>
      <c r="Y126" s="93" t="s">
        <v>259</v>
      </c>
      <c r="Z126" s="88" t="s">
        <v>260</v>
      </c>
      <c r="AA126" s="88" t="s">
        <v>219</v>
      </c>
      <c r="AB126" s="88" t="s">
        <v>219</v>
      </c>
      <c r="AC126" s="88" t="s">
        <v>261</v>
      </c>
      <c r="AD126" s="88" t="s">
        <v>262</v>
      </c>
      <c r="AE126" s="88" t="s">
        <v>219</v>
      </c>
    </row>
    <row r="127" spans="1:31" s="94" customFormat="1" ht="68.45" customHeight="1">
      <c r="A127" s="146"/>
      <c r="B127" s="144"/>
      <c r="C127" s="146"/>
      <c r="D127" s="146"/>
      <c r="E127" s="88" t="s">
        <v>211</v>
      </c>
      <c r="F127" s="88" t="s">
        <v>253</v>
      </c>
      <c r="G127" s="88" t="s">
        <v>263</v>
      </c>
      <c r="H127" s="88" t="s">
        <v>264</v>
      </c>
      <c r="I127" s="88" t="s">
        <v>359</v>
      </c>
      <c r="J127" s="88" t="s">
        <v>266</v>
      </c>
      <c r="K127" s="88" t="s">
        <v>258</v>
      </c>
      <c r="L127" s="88" t="s">
        <v>237</v>
      </c>
      <c r="M127" s="95">
        <v>2</v>
      </c>
      <c r="N127" s="95">
        <v>2</v>
      </c>
      <c r="O127" s="92">
        <f t="shared" si="27"/>
        <v>4</v>
      </c>
      <c r="P127" s="92" t="str">
        <f t="shared" si="28"/>
        <v>Bajo</v>
      </c>
      <c r="Q127" s="95">
        <v>25</v>
      </c>
      <c r="R127" s="92">
        <f t="shared" si="29"/>
        <v>100</v>
      </c>
      <c r="S127" s="92" t="str">
        <f t="shared" si="31"/>
        <v>III</v>
      </c>
      <c r="T127" s="91" t="s">
        <v>142</v>
      </c>
      <c r="U127" s="138"/>
      <c r="V127" s="138"/>
      <c r="W127" s="138"/>
      <c r="X127" s="93"/>
      <c r="Y127" s="93" t="s">
        <v>267</v>
      </c>
      <c r="Z127" s="88" t="s">
        <v>260</v>
      </c>
      <c r="AA127" s="88" t="s">
        <v>219</v>
      </c>
      <c r="AB127" s="88" t="s">
        <v>219</v>
      </c>
      <c r="AC127" s="88" t="s">
        <v>261</v>
      </c>
      <c r="AD127" s="88" t="s">
        <v>268</v>
      </c>
      <c r="AE127" s="88" t="s">
        <v>219</v>
      </c>
    </row>
    <row r="128" spans="1:31" s="102" customFormat="1" ht="68.45" customHeight="1">
      <c r="A128" s="146"/>
      <c r="B128" s="144"/>
      <c r="C128" s="146"/>
      <c r="D128" s="146"/>
      <c r="E128" s="93" t="s">
        <v>316</v>
      </c>
      <c r="F128" s="88" t="s">
        <v>317</v>
      </c>
      <c r="G128" s="88" t="s">
        <v>318</v>
      </c>
      <c r="H128" s="88" t="s">
        <v>319</v>
      </c>
      <c r="I128" s="88" t="s">
        <v>320</v>
      </c>
      <c r="J128" s="88" t="s">
        <v>321</v>
      </c>
      <c r="K128" s="88" t="s">
        <v>322</v>
      </c>
      <c r="L128" s="88" t="s">
        <v>323</v>
      </c>
      <c r="M128" s="95">
        <v>2</v>
      </c>
      <c r="N128" s="95">
        <v>1</v>
      </c>
      <c r="O128" s="91">
        <f t="shared" si="27"/>
        <v>2</v>
      </c>
      <c r="P128" s="92" t="str">
        <f t="shared" si="28"/>
        <v>Bajo</v>
      </c>
      <c r="Q128" s="95">
        <v>10</v>
      </c>
      <c r="R128" s="92">
        <f t="shared" si="29"/>
        <v>20</v>
      </c>
      <c r="S128" s="92" t="str">
        <f t="shared" si="31"/>
        <v>IV</v>
      </c>
      <c r="T128" s="92" t="str">
        <f t="shared" ref="T128:T130" si="40">IF(S128="","",IF(OR(S128="IV",S128="III"),"Aceptable",IF(S128="II","No Aceptable o Aceptable con controles",IF(S128="I","No Aceptable","Error"))))</f>
        <v>Aceptable</v>
      </c>
      <c r="U128" s="138"/>
      <c r="V128" s="138"/>
      <c r="W128" s="138"/>
      <c r="X128" s="93"/>
      <c r="Y128" s="93" t="s">
        <v>312</v>
      </c>
      <c r="Z128" s="88" t="s">
        <v>324</v>
      </c>
      <c r="AA128" s="88" t="s">
        <v>278</v>
      </c>
      <c r="AB128" s="88" t="s">
        <v>278</v>
      </c>
      <c r="AC128" s="88" t="s">
        <v>325</v>
      </c>
      <c r="AD128" s="88" t="s">
        <v>326</v>
      </c>
      <c r="AE128" s="88" t="s">
        <v>219</v>
      </c>
    </row>
    <row r="129" spans="1:31" s="94" customFormat="1" ht="68.45" customHeight="1">
      <c r="A129" s="146"/>
      <c r="B129" s="144"/>
      <c r="C129" s="146"/>
      <c r="D129" s="146"/>
      <c r="E129" s="93" t="s">
        <v>211</v>
      </c>
      <c r="F129" s="88" t="s">
        <v>280</v>
      </c>
      <c r="G129" s="88" t="s">
        <v>306</v>
      </c>
      <c r="H129" s="88" t="s">
        <v>307</v>
      </c>
      <c r="I129" s="88" t="s">
        <v>308</v>
      </c>
      <c r="J129" s="88" t="s">
        <v>309</v>
      </c>
      <c r="K129" s="88" t="s">
        <v>310</v>
      </c>
      <c r="L129" s="88" t="s">
        <v>311</v>
      </c>
      <c r="M129" s="90">
        <v>6</v>
      </c>
      <c r="N129" s="90">
        <v>3</v>
      </c>
      <c r="O129" s="91">
        <f t="shared" si="27"/>
        <v>18</v>
      </c>
      <c r="P129" s="92" t="str">
        <f t="shared" si="28"/>
        <v>Alto</v>
      </c>
      <c r="Q129" s="90">
        <v>25</v>
      </c>
      <c r="R129" s="92">
        <f t="shared" si="29"/>
        <v>450</v>
      </c>
      <c r="S129" s="92" t="str">
        <f t="shared" si="31"/>
        <v>II</v>
      </c>
      <c r="T129" s="91" t="str">
        <f t="shared" si="40"/>
        <v>No Aceptable o Aceptable con controles</v>
      </c>
      <c r="U129" s="138"/>
      <c r="V129" s="138"/>
      <c r="W129" s="138"/>
      <c r="X129" s="93"/>
      <c r="Y129" s="93" t="s">
        <v>312</v>
      </c>
      <c r="Z129" s="88" t="s">
        <v>313</v>
      </c>
      <c r="AA129" s="88" t="s">
        <v>219</v>
      </c>
      <c r="AB129" s="88" t="s">
        <v>278</v>
      </c>
      <c r="AC129" s="88" t="s">
        <v>314</v>
      </c>
      <c r="AD129" s="88" t="s">
        <v>315</v>
      </c>
      <c r="AE129" s="88" t="s">
        <v>219</v>
      </c>
    </row>
    <row r="130" spans="1:31" s="94" customFormat="1" ht="68.45" customHeight="1">
      <c r="A130" s="146"/>
      <c r="B130" s="145"/>
      <c r="C130" s="146"/>
      <c r="D130" s="146"/>
      <c r="E130" s="88" t="s">
        <v>211</v>
      </c>
      <c r="F130" s="88" t="s">
        <v>280</v>
      </c>
      <c r="G130" s="88" t="s">
        <v>334</v>
      </c>
      <c r="H130" s="88" t="s">
        <v>335</v>
      </c>
      <c r="I130" s="88" t="s">
        <v>336</v>
      </c>
      <c r="J130" s="88" t="s">
        <v>216</v>
      </c>
      <c r="K130" s="88" t="s">
        <v>274</v>
      </c>
      <c r="L130" s="88" t="s">
        <v>284</v>
      </c>
      <c r="M130" s="95">
        <v>6</v>
      </c>
      <c r="N130" s="95">
        <v>3</v>
      </c>
      <c r="O130" s="92">
        <f t="shared" si="27"/>
        <v>18</v>
      </c>
      <c r="P130" s="92" t="str">
        <f t="shared" si="28"/>
        <v>Alto</v>
      </c>
      <c r="Q130" s="95">
        <v>25</v>
      </c>
      <c r="R130" s="92">
        <f t="shared" si="29"/>
        <v>450</v>
      </c>
      <c r="S130" s="92" t="str">
        <f t="shared" si="31"/>
        <v>II</v>
      </c>
      <c r="T130" s="91" t="str">
        <f t="shared" si="40"/>
        <v>No Aceptable o Aceptable con controles</v>
      </c>
      <c r="U130" s="139"/>
      <c r="V130" s="139"/>
      <c r="W130" s="139"/>
      <c r="X130" s="93"/>
      <c r="Y130" s="93" t="s">
        <v>337</v>
      </c>
      <c r="Z130" s="88" t="s">
        <v>338</v>
      </c>
      <c r="AA130" s="88" t="s">
        <v>219</v>
      </c>
      <c r="AB130" s="88" t="s">
        <v>219</v>
      </c>
      <c r="AC130" s="88" t="s">
        <v>339</v>
      </c>
      <c r="AD130" s="88" t="s">
        <v>340</v>
      </c>
      <c r="AE130" s="88" t="s">
        <v>219</v>
      </c>
    </row>
    <row r="131" spans="1:31" s="94" customFormat="1" ht="68.45" customHeight="1">
      <c r="A131" s="146" t="s">
        <v>207</v>
      </c>
      <c r="B131" s="146" t="s">
        <v>477</v>
      </c>
      <c r="C131" s="146" t="s">
        <v>478</v>
      </c>
      <c r="D131" s="146" t="s">
        <v>479</v>
      </c>
      <c r="E131" s="88" t="s">
        <v>211</v>
      </c>
      <c r="F131" s="89" t="s">
        <v>212</v>
      </c>
      <c r="G131" s="90" t="s">
        <v>344</v>
      </c>
      <c r="H131" s="88" t="s">
        <v>345</v>
      </c>
      <c r="I131" s="88" t="s">
        <v>346</v>
      </c>
      <c r="J131" s="88" t="s">
        <v>216</v>
      </c>
      <c r="K131" s="88" t="s">
        <v>274</v>
      </c>
      <c r="L131" s="88" t="s">
        <v>348</v>
      </c>
      <c r="M131" s="90">
        <v>2</v>
      </c>
      <c r="N131" s="90">
        <v>3</v>
      </c>
      <c r="O131" s="91">
        <f t="shared" si="27"/>
        <v>6</v>
      </c>
      <c r="P131" s="92" t="str">
        <f t="shared" si="28"/>
        <v>Medio</v>
      </c>
      <c r="Q131" s="90">
        <v>10</v>
      </c>
      <c r="R131" s="91">
        <f t="shared" si="29"/>
        <v>60</v>
      </c>
      <c r="S131" s="92" t="str">
        <f t="shared" si="31"/>
        <v>III</v>
      </c>
      <c r="T131" s="91" t="s">
        <v>142</v>
      </c>
      <c r="U131" s="88">
        <v>0</v>
      </c>
      <c r="V131" s="88">
        <v>2</v>
      </c>
      <c r="W131" s="88">
        <f>U131+V131</f>
        <v>2</v>
      </c>
      <c r="X131" s="100"/>
      <c r="Y131" s="100" t="s">
        <v>349</v>
      </c>
      <c r="Z131" s="88" t="s">
        <v>218</v>
      </c>
      <c r="AA131" s="88" t="s">
        <v>219</v>
      </c>
      <c r="AB131" s="88" t="s">
        <v>219</v>
      </c>
      <c r="AC131" s="88" t="s">
        <v>219</v>
      </c>
      <c r="AD131" s="88" t="s">
        <v>350</v>
      </c>
      <c r="AE131" s="88" t="s">
        <v>221</v>
      </c>
    </row>
    <row r="132" spans="1:31" s="94" customFormat="1" ht="68.45" customHeight="1">
      <c r="A132" s="146"/>
      <c r="B132" s="146"/>
      <c r="C132" s="146"/>
      <c r="D132" s="146"/>
      <c r="E132" s="88" t="s">
        <v>211</v>
      </c>
      <c r="F132" s="89" t="s">
        <v>212</v>
      </c>
      <c r="G132" s="88" t="s">
        <v>213</v>
      </c>
      <c r="H132" s="88" t="s">
        <v>214</v>
      </c>
      <c r="I132" s="88" t="s">
        <v>215</v>
      </c>
      <c r="J132" s="88" t="s">
        <v>216</v>
      </c>
      <c r="K132" s="88" t="s">
        <v>216</v>
      </c>
      <c r="L132" s="88" t="s">
        <v>216</v>
      </c>
      <c r="M132" s="90">
        <v>2</v>
      </c>
      <c r="N132" s="90">
        <v>1</v>
      </c>
      <c r="O132" s="91">
        <f t="shared" si="27"/>
        <v>2</v>
      </c>
      <c r="P132" s="92" t="str">
        <f t="shared" si="28"/>
        <v>Bajo</v>
      </c>
      <c r="Q132" s="90">
        <v>10</v>
      </c>
      <c r="R132" s="91">
        <f t="shared" si="29"/>
        <v>20</v>
      </c>
      <c r="S132" s="92" t="str">
        <f t="shared" si="31"/>
        <v>IV</v>
      </c>
      <c r="T132" s="91" t="str">
        <f t="shared" ref="T132:T136" si="41">IF(S132="","",IF(OR(S132="IV",S132="III"),"Aceptable",IF(S132="II","No Aceptable o Aceptable con controles",IF(S132="I","No Aceptable","Error"))))</f>
        <v>Aceptable</v>
      </c>
      <c r="U132" s="88"/>
      <c r="V132" s="88"/>
      <c r="W132" s="88"/>
      <c r="X132" s="93"/>
      <c r="Y132" s="93" t="s">
        <v>217</v>
      </c>
      <c r="Z132" s="88" t="s">
        <v>218</v>
      </c>
      <c r="AA132" s="88" t="s">
        <v>219</v>
      </c>
      <c r="AB132" s="88" t="s">
        <v>219</v>
      </c>
      <c r="AC132" s="88" t="s">
        <v>219</v>
      </c>
      <c r="AD132" s="88" t="s">
        <v>220</v>
      </c>
      <c r="AE132" s="88" t="s">
        <v>221</v>
      </c>
    </row>
    <row r="133" spans="1:31" s="94" customFormat="1" ht="68.45" customHeight="1">
      <c r="A133" s="146"/>
      <c r="B133" s="146"/>
      <c r="C133" s="146"/>
      <c r="D133" s="146"/>
      <c r="E133" s="88" t="s">
        <v>211</v>
      </c>
      <c r="F133" s="88" t="s">
        <v>150</v>
      </c>
      <c r="G133" s="88" t="s">
        <v>242</v>
      </c>
      <c r="H133" s="88" t="s">
        <v>247</v>
      </c>
      <c r="I133" s="88" t="s">
        <v>248</v>
      </c>
      <c r="J133" s="88" t="s">
        <v>216</v>
      </c>
      <c r="K133" s="88" t="s">
        <v>236</v>
      </c>
      <c r="L133" s="88" t="s">
        <v>216</v>
      </c>
      <c r="M133" s="90">
        <v>2</v>
      </c>
      <c r="N133" s="90">
        <v>1</v>
      </c>
      <c r="O133" s="91">
        <f t="shared" si="27"/>
        <v>2</v>
      </c>
      <c r="P133" s="92" t="str">
        <f t="shared" si="28"/>
        <v>Bajo</v>
      </c>
      <c r="Q133" s="90">
        <v>10</v>
      </c>
      <c r="R133" s="91">
        <f t="shared" si="29"/>
        <v>20</v>
      </c>
      <c r="S133" s="92" t="str">
        <f t="shared" si="31"/>
        <v>IV</v>
      </c>
      <c r="T133" s="91" t="str">
        <f t="shared" si="41"/>
        <v>Aceptable</v>
      </c>
      <c r="U133" s="88"/>
      <c r="V133" s="88"/>
      <c r="W133" s="88"/>
      <c r="X133" s="93"/>
      <c r="Y133" s="93" t="s">
        <v>249</v>
      </c>
      <c r="Z133" s="88" t="s">
        <v>250</v>
      </c>
      <c r="AA133" s="88" t="s">
        <v>219</v>
      </c>
      <c r="AB133" s="88" t="s">
        <v>251</v>
      </c>
      <c r="AC133" s="88" t="s">
        <v>219</v>
      </c>
      <c r="AD133" s="88" t="s">
        <v>252</v>
      </c>
      <c r="AE133" s="88" t="s">
        <v>219</v>
      </c>
    </row>
    <row r="134" spans="1:31" s="94" customFormat="1" ht="68.45" customHeight="1">
      <c r="A134" s="146"/>
      <c r="B134" s="146"/>
      <c r="C134" s="146"/>
      <c r="D134" s="146"/>
      <c r="E134" s="88" t="s">
        <v>211</v>
      </c>
      <c r="F134" s="88" t="s">
        <v>253</v>
      </c>
      <c r="G134" s="88" t="s">
        <v>254</v>
      </c>
      <c r="H134" s="88" t="s">
        <v>417</v>
      </c>
      <c r="I134" s="88" t="s">
        <v>418</v>
      </c>
      <c r="J134" s="88" t="s">
        <v>216</v>
      </c>
      <c r="K134" s="88" t="s">
        <v>258</v>
      </c>
      <c r="L134" s="88" t="s">
        <v>237</v>
      </c>
      <c r="M134" s="90">
        <v>2</v>
      </c>
      <c r="N134" s="90">
        <v>1</v>
      </c>
      <c r="O134" s="91">
        <f t="shared" si="27"/>
        <v>2</v>
      </c>
      <c r="P134" s="92" t="str">
        <f t="shared" si="28"/>
        <v>Bajo</v>
      </c>
      <c r="Q134" s="90">
        <v>10</v>
      </c>
      <c r="R134" s="91">
        <f t="shared" si="29"/>
        <v>20</v>
      </c>
      <c r="S134" s="92" t="str">
        <f t="shared" si="31"/>
        <v>IV</v>
      </c>
      <c r="T134" s="91" t="str">
        <f t="shared" si="41"/>
        <v>Aceptable</v>
      </c>
      <c r="U134" s="88"/>
      <c r="V134" s="88"/>
      <c r="W134" s="88"/>
      <c r="X134" s="93"/>
      <c r="Y134" s="93" t="s">
        <v>480</v>
      </c>
      <c r="Z134" s="88" t="s">
        <v>260</v>
      </c>
      <c r="AA134" s="88" t="s">
        <v>219</v>
      </c>
      <c r="AB134" s="88" t="s">
        <v>219</v>
      </c>
      <c r="AC134" s="88" t="s">
        <v>261</v>
      </c>
      <c r="AD134" s="88" t="s">
        <v>481</v>
      </c>
      <c r="AE134" s="88" t="s">
        <v>219</v>
      </c>
    </row>
    <row r="135" spans="1:31" s="94" customFormat="1" ht="68.45" customHeight="1">
      <c r="A135" s="146"/>
      <c r="B135" s="146"/>
      <c r="C135" s="146"/>
      <c r="D135" s="146"/>
      <c r="E135" s="101" t="s">
        <v>416</v>
      </c>
      <c r="F135" s="88" t="s">
        <v>253</v>
      </c>
      <c r="G135" s="88" t="s">
        <v>432</v>
      </c>
      <c r="H135" s="88" t="s">
        <v>433</v>
      </c>
      <c r="I135" s="88" t="s">
        <v>434</v>
      </c>
      <c r="J135" s="88" t="s">
        <v>321</v>
      </c>
      <c r="K135" s="88" t="s">
        <v>258</v>
      </c>
      <c r="L135" s="88" t="s">
        <v>237</v>
      </c>
      <c r="M135" s="95">
        <v>2</v>
      </c>
      <c r="N135" s="95">
        <v>1</v>
      </c>
      <c r="O135" s="91">
        <f t="shared" si="27"/>
        <v>2</v>
      </c>
      <c r="P135" s="92" t="str">
        <f t="shared" si="28"/>
        <v>Bajo</v>
      </c>
      <c r="Q135" s="90">
        <v>10</v>
      </c>
      <c r="R135" s="91">
        <f t="shared" si="29"/>
        <v>20</v>
      </c>
      <c r="S135" s="92" t="str">
        <f t="shared" si="31"/>
        <v>IV</v>
      </c>
      <c r="T135" s="91" t="str">
        <f t="shared" si="41"/>
        <v>Aceptable</v>
      </c>
      <c r="U135" s="88"/>
      <c r="V135" s="88"/>
      <c r="W135" s="88"/>
      <c r="X135" s="93"/>
      <c r="Y135" s="93" t="s">
        <v>259</v>
      </c>
      <c r="Z135" s="88" t="s">
        <v>260</v>
      </c>
      <c r="AA135" s="88" t="s">
        <v>219</v>
      </c>
      <c r="AB135" s="88" t="s">
        <v>219</v>
      </c>
      <c r="AC135" s="88" t="s">
        <v>435</v>
      </c>
      <c r="AD135" s="88" t="s">
        <v>436</v>
      </c>
      <c r="AE135" s="88" t="s">
        <v>219</v>
      </c>
    </row>
    <row r="136" spans="1:31" s="94" customFormat="1" ht="68.45" customHeight="1">
      <c r="A136" s="146"/>
      <c r="B136" s="146"/>
      <c r="C136" s="146"/>
      <c r="D136" s="146"/>
      <c r="E136" s="88" t="s">
        <v>211</v>
      </c>
      <c r="F136" s="88" t="s">
        <v>280</v>
      </c>
      <c r="G136" s="88" t="s">
        <v>306</v>
      </c>
      <c r="H136" s="88" t="s">
        <v>482</v>
      </c>
      <c r="I136" s="88" t="s">
        <v>483</v>
      </c>
      <c r="J136" s="88" t="s">
        <v>216</v>
      </c>
      <c r="K136" s="88" t="s">
        <v>216</v>
      </c>
      <c r="L136" s="88" t="s">
        <v>216</v>
      </c>
      <c r="M136" s="90">
        <v>2</v>
      </c>
      <c r="N136" s="90">
        <v>1</v>
      </c>
      <c r="O136" s="91">
        <f t="shared" si="27"/>
        <v>2</v>
      </c>
      <c r="P136" s="92" t="str">
        <f t="shared" si="28"/>
        <v>Bajo</v>
      </c>
      <c r="Q136" s="90">
        <v>10</v>
      </c>
      <c r="R136" s="91">
        <f t="shared" si="29"/>
        <v>20</v>
      </c>
      <c r="S136" s="92" t="str">
        <f t="shared" si="31"/>
        <v>IV</v>
      </c>
      <c r="T136" s="91" t="str">
        <f t="shared" si="41"/>
        <v>Aceptable</v>
      </c>
      <c r="U136" s="88"/>
      <c r="V136" s="88"/>
      <c r="W136" s="88"/>
      <c r="X136" s="93"/>
      <c r="Y136" s="93" t="s">
        <v>403</v>
      </c>
      <c r="Z136" s="88" t="s">
        <v>313</v>
      </c>
      <c r="AA136" s="88" t="s">
        <v>219</v>
      </c>
      <c r="AB136" s="88" t="s">
        <v>219</v>
      </c>
      <c r="AC136" s="88" t="s">
        <v>219</v>
      </c>
      <c r="AD136" s="88" t="s">
        <v>484</v>
      </c>
      <c r="AE136" s="88" t="s">
        <v>219</v>
      </c>
    </row>
    <row r="137" spans="1:31" s="94" customFormat="1" ht="68.45" customHeight="1">
      <c r="A137" s="146"/>
      <c r="B137" s="146"/>
      <c r="C137" s="146"/>
      <c r="D137" s="146"/>
      <c r="E137" s="88" t="s">
        <v>211</v>
      </c>
      <c r="F137" s="88" t="s">
        <v>280</v>
      </c>
      <c r="G137" s="88" t="s">
        <v>297</v>
      </c>
      <c r="H137" s="88" t="s">
        <v>298</v>
      </c>
      <c r="I137" s="88" t="s">
        <v>295</v>
      </c>
      <c r="J137" s="88" t="s">
        <v>299</v>
      </c>
      <c r="K137" s="88" t="s">
        <v>300</v>
      </c>
      <c r="L137" s="88" t="s">
        <v>301</v>
      </c>
      <c r="M137" s="90">
        <v>2</v>
      </c>
      <c r="N137" s="90">
        <v>3</v>
      </c>
      <c r="O137" s="91">
        <f t="shared" si="27"/>
        <v>6</v>
      </c>
      <c r="P137" s="92" t="str">
        <f t="shared" si="28"/>
        <v>Medio</v>
      </c>
      <c r="Q137" s="90">
        <v>10</v>
      </c>
      <c r="R137" s="91">
        <f t="shared" si="29"/>
        <v>60</v>
      </c>
      <c r="S137" s="92" t="str">
        <f t="shared" si="31"/>
        <v>III</v>
      </c>
      <c r="T137" s="91" t="s">
        <v>142</v>
      </c>
      <c r="U137" s="88"/>
      <c r="V137" s="88"/>
      <c r="W137" s="88"/>
      <c r="X137" s="93"/>
      <c r="Y137" s="93" t="s">
        <v>302</v>
      </c>
      <c r="Z137" s="88" t="s">
        <v>303</v>
      </c>
      <c r="AA137" s="88" t="s">
        <v>219</v>
      </c>
      <c r="AB137" s="88" t="s">
        <v>219</v>
      </c>
      <c r="AC137" s="88" t="s">
        <v>485</v>
      </c>
      <c r="AD137" s="88" t="s">
        <v>305</v>
      </c>
      <c r="AE137" s="88" t="s">
        <v>219</v>
      </c>
    </row>
    <row r="138" spans="1:31" s="94" customFormat="1" ht="68.45" customHeight="1">
      <c r="A138" s="146"/>
      <c r="B138" s="146"/>
      <c r="C138" s="146"/>
      <c r="D138" s="146"/>
      <c r="E138" s="88" t="s">
        <v>211</v>
      </c>
      <c r="F138" s="88" t="s">
        <v>280</v>
      </c>
      <c r="G138" s="88" t="s">
        <v>281</v>
      </c>
      <c r="H138" s="88" t="s">
        <v>294</v>
      </c>
      <c r="I138" s="88" t="s">
        <v>295</v>
      </c>
      <c r="J138" s="88" t="s">
        <v>216</v>
      </c>
      <c r="K138" s="88" t="s">
        <v>216</v>
      </c>
      <c r="L138" s="88" t="s">
        <v>284</v>
      </c>
      <c r="M138" s="90">
        <v>2</v>
      </c>
      <c r="N138" s="90">
        <v>4</v>
      </c>
      <c r="O138" s="91">
        <f t="shared" si="27"/>
        <v>8</v>
      </c>
      <c r="P138" s="92" t="str">
        <f t="shared" si="28"/>
        <v>Medio</v>
      </c>
      <c r="Q138" s="90">
        <v>100</v>
      </c>
      <c r="R138" s="91">
        <f t="shared" si="29"/>
        <v>800</v>
      </c>
      <c r="S138" s="92" t="str">
        <f t="shared" si="31"/>
        <v>I</v>
      </c>
      <c r="T138" s="91" t="str">
        <f t="shared" ref="T138" si="42">IF(S138="","",IF(OR(S138="IV",S138="III"),"Aceptable",IF(S138="II","No Aceptable o Aceptable con controles",IF(S138="I","No Aceptable","Error"))))</f>
        <v>No Aceptable</v>
      </c>
      <c r="U138" s="88"/>
      <c r="V138" s="88"/>
      <c r="W138" s="88"/>
      <c r="X138" s="93"/>
      <c r="Y138" s="93" t="s">
        <v>486</v>
      </c>
      <c r="Z138" s="101" t="s">
        <v>292</v>
      </c>
      <c r="AA138" s="88" t="s">
        <v>219</v>
      </c>
      <c r="AB138" s="88" t="s">
        <v>219</v>
      </c>
      <c r="AC138" s="88" t="s">
        <v>219</v>
      </c>
      <c r="AD138" s="88" t="s">
        <v>296</v>
      </c>
      <c r="AE138" s="88" t="s">
        <v>219</v>
      </c>
    </row>
    <row r="139" spans="1:31" s="94" customFormat="1" ht="68.45" customHeight="1">
      <c r="A139" s="146"/>
      <c r="B139" s="146"/>
      <c r="C139" s="146"/>
      <c r="D139" s="146"/>
      <c r="E139" s="88" t="s">
        <v>211</v>
      </c>
      <c r="F139" s="88" t="s">
        <v>152</v>
      </c>
      <c r="G139" s="88" t="s">
        <v>230</v>
      </c>
      <c r="H139" s="88" t="s">
        <v>231</v>
      </c>
      <c r="I139" s="88" t="s">
        <v>352</v>
      </c>
      <c r="J139" s="88" t="s">
        <v>216</v>
      </c>
      <c r="K139" s="88" t="s">
        <v>225</v>
      </c>
      <c r="L139" s="88" t="s">
        <v>226</v>
      </c>
      <c r="M139" s="90">
        <v>2</v>
      </c>
      <c r="N139" s="90">
        <v>3</v>
      </c>
      <c r="O139" s="91">
        <f t="shared" si="27"/>
        <v>6</v>
      </c>
      <c r="P139" s="92" t="str">
        <f t="shared" si="28"/>
        <v>Medio</v>
      </c>
      <c r="Q139" s="90">
        <v>10</v>
      </c>
      <c r="R139" s="91">
        <f t="shared" si="29"/>
        <v>60</v>
      </c>
      <c r="S139" s="92" t="str">
        <f t="shared" si="31"/>
        <v>III</v>
      </c>
      <c r="T139" s="91" t="s">
        <v>142</v>
      </c>
      <c r="U139" s="88"/>
      <c r="V139" s="88"/>
      <c r="W139" s="88"/>
      <c r="X139" s="93"/>
      <c r="Y139" s="93" t="s">
        <v>227</v>
      </c>
      <c r="Z139" s="88" t="s">
        <v>228</v>
      </c>
      <c r="AA139" s="88" t="s">
        <v>219</v>
      </c>
      <c r="AB139" s="88" t="s">
        <v>219</v>
      </c>
      <c r="AC139" s="88" t="s">
        <v>219</v>
      </c>
      <c r="AD139" s="88" t="s">
        <v>229</v>
      </c>
      <c r="AE139" s="88" t="s">
        <v>219</v>
      </c>
    </row>
    <row r="140" spans="1:31" s="94" customFormat="1" ht="68.45" customHeight="1">
      <c r="A140" s="146"/>
      <c r="B140" s="146"/>
      <c r="C140" s="146"/>
      <c r="D140" s="146"/>
      <c r="E140" s="88" t="s">
        <v>211</v>
      </c>
      <c r="F140" s="88" t="s">
        <v>152</v>
      </c>
      <c r="G140" s="88" t="s">
        <v>353</v>
      </c>
      <c r="H140" s="88" t="s">
        <v>354</v>
      </c>
      <c r="I140" s="88" t="s">
        <v>355</v>
      </c>
      <c r="J140" s="88" t="s">
        <v>216</v>
      </c>
      <c r="K140" s="88" t="s">
        <v>225</v>
      </c>
      <c r="L140" s="88" t="s">
        <v>226</v>
      </c>
      <c r="M140" s="90">
        <v>2</v>
      </c>
      <c r="N140" s="90">
        <v>3</v>
      </c>
      <c r="O140" s="91">
        <f t="shared" si="27"/>
        <v>6</v>
      </c>
      <c r="P140" s="92" t="str">
        <f t="shared" si="28"/>
        <v>Medio</v>
      </c>
      <c r="Q140" s="90">
        <v>10</v>
      </c>
      <c r="R140" s="91">
        <f t="shared" si="29"/>
        <v>60</v>
      </c>
      <c r="S140" s="92" t="str">
        <f t="shared" si="31"/>
        <v>III</v>
      </c>
      <c r="T140" s="91" t="s">
        <v>142</v>
      </c>
      <c r="U140" s="88"/>
      <c r="V140" s="88"/>
      <c r="W140" s="88"/>
      <c r="X140" s="93"/>
      <c r="Y140" s="93" t="s">
        <v>227</v>
      </c>
      <c r="Z140" s="88" t="s">
        <v>228</v>
      </c>
      <c r="AA140" s="88" t="s">
        <v>219</v>
      </c>
      <c r="AB140" s="88" t="s">
        <v>219</v>
      </c>
      <c r="AC140" s="88" t="s">
        <v>219</v>
      </c>
      <c r="AD140" s="88" t="s">
        <v>229</v>
      </c>
      <c r="AE140" s="88" t="s">
        <v>219</v>
      </c>
    </row>
    <row r="141" spans="1:31" s="102" customFormat="1" ht="68.45" customHeight="1">
      <c r="A141" s="146"/>
      <c r="B141" s="146"/>
      <c r="C141" s="146"/>
      <c r="D141" s="146"/>
      <c r="E141" s="93" t="s">
        <v>316</v>
      </c>
      <c r="F141" s="88" t="s">
        <v>317</v>
      </c>
      <c r="G141" s="88" t="s">
        <v>318</v>
      </c>
      <c r="H141" s="88" t="s">
        <v>319</v>
      </c>
      <c r="I141" s="88" t="s">
        <v>320</v>
      </c>
      <c r="J141" s="88" t="s">
        <v>321</v>
      </c>
      <c r="K141" s="88" t="s">
        <v>322</v>
      </c>
      <c r="L141" s="88" t="s">
        <v>323</v>
      </c>
      <c r="M141" s="95">
        <v>2</v>
      </c>
      <c r="N141" s="95">
        <v>1</v>
      </c>
      <c r="O141" s="91">
        <f t="shared" si="27"/>
        <v>2</v>
      </c>
      <c r="P141" s="92" t="str">
        <f t="shared" si="28"/>
        <v>Bajo</v>
      </c>
      <c r="Q141" s="95">
        <v>10</v>
      </c>
      <c r="R141" s="92">
        <f t="shared" si="29"/>
        <v>20</v>
      </c>
      <c r="S141" s="92" t="str">
        <f t="shared" si="31"/>
        <v>IV</v>
      </c>
      <c r="T141" s="92" t="str">
        <f t="shared" ref="T141" si="43">IF(S141="","",IF(OR(S141="IV",S141="III"),"Aceptable",IF(S141="II","No Aceptable o Aceptable con controles",IF(S141="I","No Aceptable","Error"))))</f>
        <v>Aceptable</v>
      </c>
      <c r="U141" s="88"/>
      <c r="V141" s="88"/>
      <c r="W141" s="88"/>
      <c r="X141" s="93"/>
      <c r="Y141" s="93" t="s">
        <v>312</v>
      </c>
      <c r="Z141" s="88" t="s">
        <v>324</v>
      </c>
      <c r="AA141" s="88" t="s">
        <v>278</v>
      </c>
      <c r="AB141" s="88" t="s">
        <v>278</v>
      </c>
      <c r="AC141" s="88" t="s">
        <v>325</v>
      </c>
      <c r="AD141" s="88" t="s">
        <v>326</v>
      </c>
      <c r="AE141" s="88" t="s">
        <v>219</v>
      </c>
    </row>
    <row r="142" spans="1:31" s="94" customFormat="1" ht="68.45" customHeight="1">
      <c r="A142" s="146"/>
      <c r="B142" s="146"/>
      <c r="C142" s="146"/>
      <c r="D142" s="146"/>
      <c r="E142" s="88" t="s">
        <v>211</v>
      </c>
      <c r="F142" s="88" t="s">
        <v>152</v>
      </c>
      <c r="G142" s="88" t="s">
        <v>356</v>
      </c>
      <c r="H142" s="88" t="s">
        <v>357</v>
      </c>
      <c r="I142" s="88" t="s">
        <v>358</v>
      </c>
      <c r="J142" s="88" t="s">
        <v>216</v>
      </c>
      <c r="K142" s="88" t="s">
        <v>225</v>
      </c>
      <c r="L142" s="88" t="s">
        <v>226</v>
      </c>
      <c r="M142" s="90">
        <v>2</v>
      </c>
      <c r="N142" s="90">
        <v>3</v>
      </c>
      <c r="O142" s="91">
        <f t="shared" si="27"/>
        <v>6</v>
      </c>
      <c r="P142" s="92" t="str">
        <f t="shared" si="28"/>
        <v>Medio</v>
      </c>
      <c r="Q142" s="90">
        <v>10</v>
      </c>
      <c r="R142" s="91">
        <f t="shared" si="29"/>
        <v>60</v>
      </c>
      <c r="S142" s="92" t="str">
        <f t="shared" si="31"/>
        <v>III</v>
      </c>
      <c r="T142" s="91" t="s">
        <v>142</v>
      </c>
      <c r="U142" s="88"/>
      <c r="V142" s="88"/>
      <c r="W142" s="88"/>
      <c r="X142" s="93"/>
      <c r="Y142" s="93" t="s">
        <v>227</v>
      </c>
      <c r="Z142" s="88" t="s">
        <v>228</v>
      </c>
      <c r="AA142" s="88" t="s">
        <v>219</v>
      </c>
      <c r="AB142" s="88" t="s">
        <v>219</v>
      </c>
      <c r="AC142" s="88" t="s">
        <v>219</v>
      </c>
      <c r="AD142" s="88" t="s">
        <v>229</v>
      </c>
      <c r="AE142" s="88" t="s">
        <v>219</v>
      </c>
    </row>
    <row r="143" spans="1:31" s="94" customFormat="1" ht="68.45" customHeight="1">
      <c r="A143" s="146" t="s">
        <v>207</v>
      </c>
      <c r="B143" s="146" t="s">
        <v>487</v>
      </c>
      <c r="C143" s="146" t="s">
        <v>488</v>
      </c>
      <c r="D143" s="146" t="s">
        <v>489</v>
      </c>
      <c r="E143" s="88" t="s">
        <v>211</v>
      </c>
      <c r="F143" s="90" t="s">
        <v>212</v>
      </c>
      <c r="G143" s="90" t="s">
        <v>344</v>
      </c>
      <c r="H143" s="88" t="s">
        <v>345</v>
      </c>
      <c r="I143" s="88" t="s">
        <v>346</v>
      </c>
      <c r="J143" s="88" t="s">
        <v>347</v>
      </c>
      <c r="K143" s="88" t="s">
        <v>274</v>
      </c>
      <c r="L143" s="88" t="s">
        <v>348</v>
      </c>
      <c r="M143" s="95">
        <v>2</v>
      </c>
      <c r="N143" s="95">
        <v>1</v>
      </c>
      <c r="O143" s="92">
        <f t="shared" si="27"/>
        <v>2</v>
      </c>
      <c r="P143" s="92" t="str">
        <f t="shared" si="28"/>
        <v>Bajo</v>
      </c>
      <c r="Q143" s="95">
        <v>10</v>
      </c>
      <c r="R143" s="92">
        <f t="shared" si="29"/>
        <v>20</v>
      </c>
      <c r="S143" s="92" t="str">
        <f t="shared" si="31"/>
        <v>IV</v>
      </c>
      <c r="T143" s="92" t="str">
        <f t="shared" ref="T143" si="44">IF(S143="","",IF(OR(S143="IV",S143="III"),"Aceptable",IF(S143="II","No Aceptable o Aceptable con controles",IF(S143="I","No Aceptable","Error"))))</f>
        <v>Aceptable</v>
      </c>
      <c r="U143" s="135"/>
      <c r="V143" s="135">
        <v>2</v>
      </c>
      <c r="W143" s="135">
        <f>U143+V143</f>
        <v>2</v>
      </c>
      <c r="X143" s="100"/>
      <c r="Y143" s="100" t="s">
        <v>349</v>
      </c>
      <c r="Z143" s="88" t="s">
        <v>218</v>
      </c>
      <c r="AA143" s="88" t="s">
        <v>219</v>
      </c>
      <c r="AB143" s="88" t="s">
        <v>219</v>
      </c>
      <c r="AC143" s="88" t="s">
        <v>219</v>
      </c>
      <c r="AD143" s="88" t="s">
        <v>350</v>
      </c>
      <c r="AE143" s="88" t="s">
        <v>221</v>
      </c>
    </row>
    <row r="144" spans="1:31" s="94" customFormat="1" ht="68.45" customHeight="1">
      <c r="A144" s="146"/>
      <c r="B144" s="146"/>
      <c r="C144" s="146"/>
      <c r="D144" s="146"/>
      <c r="E144" s="88" t="s">
        <v>211</v>
      </c>
      <c r="F144" s="88" t="s">
        <v>152</v>
      </c>
      <c r="G144" s="88" t="s">
        <v>230</v>
      </c>
      <c r="H144" s="88" t="s">
        <v>231</v>
      </c>
      <c r="I144" s="88" t="s">
        <v>352</v>
      </c>
      <c r="J144" s="88" t="s">
        <v>216</v>
      </c>
      <c r="K144" s="88" t="s">
        <v>225</v>
      </c>
      <c r="L144" s="88" t="s">
        <v>226</v>
      </c>
      <c r="M144" s="90">
        <v>2</v>
      </c>
      <c r="N144" s="90">
        <v>3</v>
      </c>
      <c r="O144" s="91">
        <f t="shared" si="27"/>
        <v>6</v>
      </c>
      <c r="P144" s="92" t="str">
        <f t="shared" si="28"/>
        <v>Medio</v>
      </c>
      <c r="Q144" s="90">
        <v>10</v>
      </c>
      <c r="R144" s="92">
        <f t="shared" si="29"/>
        <v>60</v>
      </c>
      <c r="S144" s="92" t="str">
        <f t="shared" si="31"/>
        <v>III</v>
      </c>
      <c r="T144" s="91" t="s">
        <v>142</v>
      </c>
      <c r="U144" s="135"/>
      <c r="V144" s="135"/>
      <c r="W144" s="135"/>
      <c r="X144" s="93"/>
      <c r="Y144" s="93" t="s">
        <v>227</v>
      </c>
      <c r="Z144" s="88" t="s">
        <v>228</v>
      </c>
      <c r="AA144" s="88" t="s">
        <v>219</v>
      </c>
      <c r="AB144" s="88" t="s">
        <v>219</v>
      </c>
      <c r="AC144" s="88" t="s">
        <v>219</v>
      </c>
      <c r="AD144" s="88" t="s">
        <v>229</v>
      </c>
      <c r="AE144" s="88" t="s">
        <v>219</v>
      </c>
    </row>
    <row r="145" spans="1:31" s="94" customFormat="1" ht="68.45" customHeight="1">
      <c r="A145" s="146"/>
      <c r="B145" s="146"/>
      <c r="C145" s="146"/>
      <c r="D145" s="146"/>
      <c r="E145" s="88" t="s">
        <v>211</v>
      </c>
      <c r="F145" s="88" t="s">
        <v>152</v>
      </c>
      <c r="G145" s="88" t="s">
        <v>353</v>
      </c>
      <c r="H145" s="88" t="s">
        <v>354</v>
      </c>
      <c r="I145" s="88" t="s">
        <v>355</v>
      </c>
      <c r="J145" s="88" t="s">
        <v>216</v>
      </c>
      <c r="K145" s="88" t="s">
        <v>225</v>
      </c>
      <c r="L145" s="88" t="s">
        <v>226</v>
      </c>
      <c r="M145" s="90">
        <v>2</v>
      </c>
      <c r="N145" s="90">
        <v>3</v>
      </c>
      <c r="O145" s="91">
        <f t="shared" si="27"/>
        <v>6</v>
      </c>
      <c r="P145" s="92" t="str">
        <f t="shared" si="28"/>
        <v>Medio</v>
      </c>
      <c r="Q145" s="90">
        <v>10</v>
      </c>
      <c r="R145" s="92">
        <f t="shared" si="29"/>
        <v>60</v>
      </c>
      <c r="S145" s="92" t="str">
        <f t="shared" si="31"/>
        <v>III</v>
      </c>
      <c r="T145" s="91" t="s">
        <v>142</v>
      </c>
      <c r="U145" s="135"/>
      <c r="V145" s="135"/>
      <c r="W145" s="135"/>
      <c r="X145" s="93"/>
      <c r="Y145" s="93" t="s">
        <v>227</v>
      </c>
      <c r="Z145" s="88" t="s">
        <v>228</v>
      </c>
      <c r="AA145" s="88" t="s">
        <v>219</v>
      </c>
      <c r="AB145" s="88" t="s">
        <v>219</v>
      </c>
      <c r="AC145" s="88" t="s">
        <v>219</v>
      </c>
      <c r="AD145" s="88" t="s">
        <v>229</v>
      </c>
      <c r="AE145" s="88" t="s">
        <v>219</v>
      </c>
    </row>
    <row r="146" spans="1:31" s="94" customFormat="1" ht="68.45" customHeight="1">
      <c r="A146" s="146"/>
      <c r="B146" s="146"/>
      <c r="C146" s="146"/>
      <c r="D146" s="146"/>
      <c r="E146" s="88" t="s">
        <v>211</v>
      </c>
      <c r="F146" s="88" t="s">
        <v>152</v>
      </c>
      <c r="G146" s="88" t="s">
        <v>356</v>
      </c>
      <c r="H146" s="88" t="s">
        <v>357</v>
      </c>
      <c r="I146" s="88" t="s">
        <v>358</v>
      </c>
      <c r="J146" s="88" t="s">
        <v>216</v>
      </c>
      <c r="K146" s="88" t="s">
        <v>225</v>
      </c>
      <c r="L146" s="88" t="s">
        <v>226</v>
      </c>
      <c r="M146" s="90">
        <v>2</v>
      </c>
      <c r="N146" s="90">
        <v>3</v>
      </c>
      <c r="O146" s="91">
        <f t="shared" si="27"/>
        <v>6</v>
      </c>
      <c r="P146" s="92" t="str">
        <f t="shared" si="28"/>
        <v>Medio</v>
      </c>
      <c r="Q146" s="90">
        <v>10</v>
      </c>
      <c r="R146" s="92">
        <f t="shared" si="29"/>
        <v>60</v>
      </c>
      <c r="S146" s="92" t="str">
        <f t="shared" si="31"/>
        <v>III</v>
      </c>
      <c r="T146" s="91" t="s">
        <v>142</v>
      </c>
      <c r="U146" s="135"/>
      <c r="V146" s="135"/>
      <c r="W146" s="135"/>
      <c r="X146" s="93"/>
      <c r="Y146" s="93" t="s">
        <v>227</v>
      </c>
      <c r="Z146" s="88" t="s">
        <v>228</v>
      </c>
      <c r="AA146" s="88" t="s">
        <v>219</v>
      </c>
      <c r="AB146" s="88" t="s">
        <v>219</v>
      </c>
      <c r="AC146" s="88" t="s">
        <v>219</v>
      </c>
      <c r="AD146" s="88" t="s">
        <v>229</v>
      </c>
      <c r="AE146" s="88" t="s">
        <v>219</v>
      </c>
    </row>
    <row r="147" spans="1:31" s="94" customFormat="1" ht="68.45" customHeight="1">
      <c r="A147" s="146"/>
      <c r="B147" s="146"/>
      <c r="C147" s="146"/>
      <c r="D147" s="146"/>
      <c r="E147" s="88" t="s">
        <v>211</v>
      </c>
      <c r="F147" s="88" t="s">
        <v>150</v>
      </c>
      <c r="G147" s="88" t="s">
        <v>233</v>
      </c>
      <c r="H147" s="88" t="s">
        <v>351</v>
      </c>
      <c r="I147" s="88" t="s">
        <v>235</v>
      </c>
      <c r="J147" s="88" t="s">
        <v>216</v>
      </c>
      <c r="K147" s="88" t="s">
        <v>236</v>
      </c>
      <c r="L147" s="88" t="s">
        <v>237</v>
      </c>
      <c r="M147" s="95">
        <v>2</v>
      </c>
      <c r="N147" s="95">
        <v>2</v>
      </c>
      <c r="O147" s="92">
        <f t="shared" si="27"/>
        <v>4</v>
      </c>
      <c r="P147" s="92" t="str">
        <f t="shared" si="28"/>
        <v>Bajo</v>
      </c>
      <c r="Q147" s="95">
        <v>25</v>
      </c>
      <c r="R147" s="92">
        <f t="shared" si="29"/>
        <v>100</v>
      </c>
      <c r="S147" s="92" t="str">
        <f t="shared" si="31"/>
        <v>III</v>
      </c>
      <c r="T147" s="91" t="s">
        <v>142</v>
      </c>
      <c r="U147" s="135"/>
      <c r="V147" s="135"/>
      <c r="W147" s="135"/>
      <c r="X147" s="93"/>
      <c r="Y147" s="93" t="s">
        <v>238</v>
      </c>
      <c r="Z147" s="88" t="s">
        <v>239</v>
      </c>
      <c r="AA147" s="88" t="s">
        <v>219</v>
      </c>
      <c r="AB147" s="88" t="s">
        <v>219</v>
      </c>
      <c r="AC147" s="88" t="s">
        <v>240</v>
      </c>
      <c r="AD147" s="88" t="s">
        <v>241</v>
      </c>
      <c r="AE147" s="88" t="s">
        <v>219</v>
      </c>
    </row>
    <row r="148" spans="1:31" s="94" customFormat="1" ht="68.45" customHeight="1">
      <c r="A148" s="146"/>
      <c r="B148" s="146"/>
      <c r="C148" s="146"/>
      <c r="D148" s="146"/>
      <c r="E148" s="88" t="s">
        <v>211</v>
      </c>
      <c r="F148" s="88" t="s">
        <v>150</v>
      </c>
      <c r="G148" s="88" t="s">
        <v>242</v>
      </c>
      <c r="H148" s="88" t="s">
        <v>243</v>
      </c>
      <c r="I148" s="88" t="s">
        <v>244</v>
      </c>
      <c r="J148" s="88" t="s">
        <v>245</v>
      </c>
      <c r="K148" s="88" t="s">
        <v>236</v>
      </c>
      <c r="L148" s="88" t="s">
        <v>237</v>
      </c>
      <c r="M148" s="95">
        <v>2</v>
      </c>
      <c r="N148" s="95">
        <v>1</v>
      </c>
      <c r="O148" s="92">
        <f t="shared" si="27"/>
        <v>2</v>
      </c>
      <c r="P148" s="92" t="str">
        <f t="shared" si="28"/>
        <v>Bajo</v>
      </c>
      <c r="Q148" s="95">
        <v>10</v>
      </c>
      <c r="R148" s="92">
        <f t="shared" si="29"/>
        <v>20</v>
      </c>
      <c r="S148" s="92" t="str">
        <f t="shared" si="31"/>
        <v>IV</v>
      </c>
      <c r="T148" s="92" t="str">
        <f t="shared" ref="T148" si="45">IF(S148="","",IF(OR(S148="IV",S148="III"),"Aceptable",IF(S148="II","No Aceptable o Aceptable con controles",IF(S148="I","No Aceptable","Error"))))</f>
        <v>Aceptable</v>
      </c>
      <c r="U148" s="135"/>
      <c r="V148" s="135"/>
      <c r="W148" s="135"/>
      <c r="X148" s="93"/>
      <c r="Y148" s="93" t="s">
        <v>238</v>
      </c>
      <c r="Z148" s="88" t="s">
        <v>246</v>
      </c>
      <c r="AA148" s="88" t="s">
        <v>219</v>
      </c>
      <c r="AB148" s="88" t="s">
        <v>219</v>
      </c>
      <c r="AC148" s="88" t="s">
        <v>240</v>
      </c>
      <c r="AD148" s="88" t="s">
        <v>241</v>
      </c>
      <c r="AE148" s="88" t="s">
        <v>219</v>
      </c>
    </row>
    <row r="149" spans="1:31" s="94" customFormat="1" ht="68.45" customHeight="1">
      <c r="A149" s="146"/>
      <c r="B149" s="146"/>
      <c r="C149" s="146"/>
      <c r="D149" s="146"/>
      <c r="E149" s="88" t="s">
        <v>211</v>
      </c>
      <c r="F149" s="88" t="s">
        <v>253</v>
      </c>
      <c r="G149" s="88" t="s">
        <v>254</v>
      </c>
      <c r="H149" s="88" t="s">
        <v>255</v>
      </c>
      <c r="I149" s="88" t="s">
        <v>256</v>
      </c>
      <c r="J149" s="88" t="s">
        <v>257</v>
      </c>
      <c r="K149" s="88" t="s">
        <v>258</v>
      </c>
      <c r="L149" s="88" t="s">
        <v>237</v>
      </c>
      <c r="M149" s="95">
        <v>2</v>
      </c>
      <c r="N149" s="95">
        <v>2</v>
      </c>
      <c r="O149" s="92">
        <f t="shared" ref="O149:O212" si="46">IF(OR(M149="",N149=""),"",IF((M149*N149=0),"N/A",M149*N149))</f>
        <v>4</v>
      </c>
      <c r="P149" s="92" t="str">
        <f t="shared" ref="P149:P212" si="47">IF(O149="","",IF(ISTEXT(O149),"N/A",IF(OR(O149=2,O149=4),"Bajo",IF(OR(O149=6,O149=8),"Medio",IF(OR(O149=10,O149=12,O149=18,O149=20),"Alto",IF(OR(O149=24,O149=30,O149=40),"Muy Alto","Error"))))))</f>
        <v>Bajo</v>
      </c>
      <c r="Q149" s="95">
        <v>25</v>
      </c>
      <c r="R149" s="92">
        <f t="shared" ref="R149:R212" si="48">IF(OR(Q149="",O149=""),"",IF(ISTEXT(O149),"N/A",O149*Q149))</f>
        <v>100</v>
      </c>
      <c r="S149" s="92" t="str">
        <f t="shared" si="31"/>
        <v>III</v>
      </c>
      <c r="T149" s="91" t="s">
        <v>142</v>
      </c>
      <c r="U149" s="135"/>
      <c r="V149" s="135"/>
      <c r="W149" s="135"/>
      <c r="X149" s="93"/>
      <c r="Y149" s="93" t="s">
        <v>259</v>
      </c>
      <c r="Z149" s="88" t="s">
        <v>260</v>
      </c>
      <c r="AA149" s="88" t="s">
        <v>219</v>
      </c>
      <c r="AB149" s="88" t="s">
        <v>219</v>
      </c>
      <c r="AC149" s="88" t="s">
        <v>261</v>
      </c>
      <c r="AD149" s="88" t="s">
        <v>481</v>
      </c>
      <c r="AE149" s="88" t="s">
        <v>219</v>
      </c>
    </row>
    <row r="150" spans="1:31" s="94" customFormat="1" ht="68.45" customHeight="1">
      <c r="A150" s="146"/>
      <c r="B150" s="146"/>
      <c r="C150" s="146"/>
      <c r="D150" s="146"/>
      <c r="E150" s="88" t="s">
        <v>211</v>
      </c>
      <c r="F150" s="88" t="s">
        <v>253</v>
      </c>
      <c r="G150" s="88" t="s">
        <v>263</v>
      </c>
      <c r="H150" s="88" t="s">
        <v>445</v>
      </c>
      <c r="I150" s="88" t="s">
        <v>490</v>
      </c>
      <c r="J150" s="88" t="s">
        <v>266</v>
      </c>
      <c r="K150" s="88" t="s">
        <v>258</v>
      </c>
      <c r="L150" s="88" t="s">
        <v>237</v>
      </c>
      <c r="M150" s="95">
        <v>2</v>
      </c>
      <c r="N150" s="95">
        <v>2</v>
      </c>
      <c r="O150" s="92">
        <f t="shared" si="46"/>
        <v>4</v>
      </c>
      <c r="P150" s="92" t="str">
        <f t="shared" si="47"/>
        <v>Bajo</v>
      </c>
      <c r="Q150" s="95">
        <v>25</v>
      </c>
      <c r="R150" s="92">
        <f t="shared" si="48"/>
        <v>100</v>
      </c>
      <c r="S150" s="92" t="str">
        <f t="shared" si="31"/>
        <v>III</v>
      </c>
      <c r="T150" s="91" t="s">
        <v>142</v>
      </c>
      <c r="U150" s="135"/>
      <c r="V150" s="135"/>
      <c r="W150" s="135"/>
      <c r="X150" s="93"/>
      <c r="Y150" s="93" t="s">
        <v>267</v>
      </c>
      <c r="Z150" s="88" t="s">
        <v>260</v>
      </c>
      <c r="AA150" s="88" t="s">
        <v>219</v>
      </c>
      <c r="AB150" s="88" t="s">
        <v>219</v>
      </c>
      <c r="AC150" s="88" t="s">
        <v>261</v>
      </c>
      <c r="AD150" s="88" t="s">
        <v>384</v>
      </c>
      <c r="AE150" s="88" t="s">
        <v>219</v>
      </c>
    </row>
    <row r="151" spans="1:31" s="94" customFormat="1" ht="68.45" customHeight="1">
      <c r="A151" s="146"/>
      <c r="B151" s="146"/>
      <c r="C151" s="146"/>
      <c r="D151" s="146"/>
      <c r="E151" s="88" t="s">
        <v>211</v>
      </c>
      <c r="F151" s="88" t="s">
        <v>280</v>
      </c>
      <c r="G151" s="88" t="s">
        <v>334</v>
      </c>
      <c r="H151" s="88" t="s">
        <v>335</v>
      </c>
      <c r="I151" s="88" t="s">
        <v>336</v>
      </c>
      <c r="J151" s="88" t="s">
        <v>216</v>
      </c>
      <c r="K151" s="88" t="s">
        <v>274</v>
      </c>
      <c r="L151" s="88" t="s">
        <v>284</v>
      </c>
      <c r="M151" s="95">
        <v>6</v>
      </c>
      <c r="N151" s="95">
        <v>3</v>
      </c>
      <c r="O151" s="92">
        <f t="shared" si="46"/>
        <v>18</v>
      </c>
      <c r="P151" s="92" t="str">
        <f t="shared" si="47"/>
        <v>Alto</v>
      </c>
      <c r="Q151" s="95">
        <v>25</v>
      </c>
      <c r="R151" s="92">
        <f t="shared" si="48"/>
        <v>450</v>
      </c>
      <c r="S151" s="92" t="str">
        <f t="shared" si="31"/>
        <v>II</v>
      </c>
      <c r="T151" s="91" t="str">
        <f t="shared" ref="T151:T152" si="49">IF(S151="","",IF(OR(S151="IV",S151="III"),"Aceptable",IF(S151="II","No Aceptable o Aceptable con controles",IF(S151="I","No Aceptable","Error"))))</f>
        <v>No Aceptable o Aceptable con controles</v>
      </c>
      <c r="U151" s="135"/>
      <c r="V151" s="135"/>
      <c r="W151" s="135"/>
      <c r="X151" s="93"/>
      <c r="Y151" s="93" t="s">
        <v>337</v>
      </c>
      <c r="Z151" s="88" t="s">
        <v>338</v>
      </c>
      <c r="AA151" s="88" t="s">
        <v>219</v>
      </c>
      <c r="AB151" s="88" t="s">
        <v>219</v>
      </c>
      <c r="AC151" s="88" t="s">
        <v>339</v>
      </c>
      <c r="AD151" s="88" t="s">
        <v>340</v>
      </c>
      <c r="AE151" s="88" t="s">
        <v>219</v>
      </c>
    </row>
    <row r="152" spans="1:31" s="94" customFormat="1" ht="68.45" customHeight="1">
      <c r="A152" s="146" t="s">
        <v>207</v>
      </c>
      <c r="B152" s="143" t="s">
        <v>491</v>
      </c>
      <c r="C152" s="146" t="s">
        <v>492</v>
      </c>
      <c r="D152" s="146" t="s">
        <v>493</v>
      </c>
      <c r="E152" s="88" t="s">
        <v>211</v>
      </c>
      <c r="F152" s="90" t="s">
        <v>212</v>
      </c>
      <c r="G152" s="90" t="s">
        <v>344</v>
      </c>
      <c r="H152" s="88" t="s">
        <v>345</v>
      </c>
      <c r="I152" s="88" t="s">
        <v>346</v>
      </c>
      <c r="J152" s="88" t="s">
        <v>347</v>
      </c>
      <c r="K152" s="88" t="s">
        <v>274</v>
      </c>
      <c r="L152" s="88" t="s">
        <v>348</v>
      </c>
      <c r="M152" s="95">
        <v>2</v>
      </c>
      <c r="N152" s="95">
        <v>1</v>
      </c>
      <c r="O152" s="92">
        <f t="shared" si="46"/>
        <v>2</v>
      </c>
      <c r="P152" s="92" t="str">
        <f t="shared" si="47"/>
        <v>Bajo</v>
      </c>
      <c r="Q152" s="95">
        <v>10</v>
      </c>
      <c r="R152" s="92">
        <f t="shared" si="48"/>
        <v>20</v>
      </c>
      <c r="S152" s="92" t="str">
        <f t="shared" si="31"/>
        <v>IV</v>
      </c>
      <c r="T152" s="92" t="str">
        <f t="shared" si="49"/>
        <v>Aceptable</v>
      </c>
      <c r="U152" s="137">
        <v>6</v>
      </c>
      <c r="V152" s="137">
        <v>1</v>
      </c>
      <c r="W152" s="137">
        <f>U152+V152</f>
        <v>7</v>
      </c>
      <c r="X152" s="100"/>
      <c r="Y152" s="100" t="s">
        <v>349</v>
      </c>
      <c r="Z152" s="88" t="s">
        <v>218</v>
      </c>
      <c r="AA152" s="88" t="s">
        <v>219</v>
      </c>
      <c r="AB152" s="88" t="s">
        <v>219</v>
      </c>
      <c r="AC152" s="88" t="s">
        <v>219</v>
      </c>
      <c r="AD152" s="88" t="s">
        <v>350</v>
      </c>
      <c r="AE152" s="88" t="s">
        <v>221</v>
      </c>
    </row>
    <row r="153" spans="1:31" s="94" customFormat="1" ht="68.45" customHeight="1">
      <c r="A153" s="146"/>
      <c r="B153" s="144"/>
      <c r="C153" s="146"/>
      <c r="D153" s="146"/>
      <c r="E153" s="88" t="s">
        <v>211</v>
      </c>
      <c r="F153" s="88" t="s">
        <v>150</v>
      </c>
      <c r="G153" s="88" t="s">
        <v>233</v>
      </c>
      <c r="H153" s="88" t="s">
        <v>351</v>
      </c>
      <c r="I153" s="88" t="s">
        <v>235</v>
      </c>
      <c r="J153" s="88" t="s">
        <v>216</v>
      </c>
      <c r="K153" s="88" t="s">
        <v>236</v>
      </c>
      <c r="L153" s="88" t="s">
        <v>237</v>
      </c>
      <c r="M153" s="95">
        <v>2</v>
      </c>
      <c r="N153" s="95">
        <v>2</v>
      </c>
      <c r="O153" s="92">
        <f t="shared" si="46"/>
        <v>4</v>
      </c>
      <c r="P153" s="92" t="str">
        <f t="shared" si="47"/>
        <v>Bajo</v>
      </c>
      <c r="Q153" s="95">
        <v>25</v>
      </c>
      <c r="R153" s="92">
        <f t="shared" si="48"/>
        <v>100</v>
      </c>
      <c r="S153" s="92" t="str">
        <f t="shared" si="31"/>
        <v>III</v>
      </c>
      <c r="T153" s="91" t="s">
        <v>142</v>
      </c>
      <c r="U153" s="138"/>
      <c r="V153" s="138"/>
      <c r="W153" s="138"/>
      <c r="X153" s="93"/>
      <c r="Y153" s="93" t="s">
        <v>238</v>
      </c>
      <c r="Z153" s="88" t="s">
        <v>239</v>
      </c>
      <c r="AA153" s="88" t="s">
        <v>219</v>
      </c>
      <c r="AB153" s="88" t="s">
        <v>219</v>
      </c>
      <c r="AC153" s="88" t="s">
        <v>240</v>
      </c>
      <c r="AD153" s="88" t="s">
        <v>241</v>
      </c>
      <c r="AE153" s="88" t="s">
        <v>219</v>
      </c>
    </row>
    <row r="154" spans="1:31" s="94" customFormat="1" ht="68.45" customHeight="1">
      <c r="A154" s="146"/>
      <c r="B154" s="144"/>
      <c r="C154" s="146"/>
      <c r="D154" s="146"/>
      <c r="E154" s="88" t="s">
        <v>211</v>
      </c>
      <c r="F154" s="88" t="s">
        <v>152</v>
      </c>
      <c r="G154" s="88" t="s">
        <v>230</v>
      </c>
      <c r="H154" s="88" t="s">
        <v>231</v>
      </c>
      <c r="I154" s="88" t="s">
        <v>352</v>
      </c>
      <c r="J154" s="88" t="s">
        <v>216</v>
      </c>
      <c r="K154" s="88" t="s">
        <v>225</v>
      </c>
      <c r="L154" s="88" t="s">
        <v>226</v>
      </c>
      <c r="M154" s="90">
        <v>2</v>
      </c>
      <c r="N154" s="90">
        <v>3</v>
      </c>
      <c r="O154" s="91">
        <f t="shared" si="46"/>
        <v>6</v>
      </c>
      <c r="P154" s="92" t="str">
        <f t="shared" si="47"/>
        <v>Medio</v>
      </c>
      <c r="Q154" s="90">
        <v>10</v>
      </c>
      <c r="R154" s="92">
        <f t="shared" si="48"/>
        <v>60</v>
      </c>
      <c r="S154" s="92" t="str">
        <f t="shared" si="31"/>
        <v>III</v>
      </c>
      <c r="T154" s="91" t="s">
        <v>142</v>
      </c>
      <c r="U154" s="138"/>
      <c r="V154" s="138"/>
      <c r="W154" s="138"/>
      <c r="X154" s="93"/>
      <c r="Y154" s="93" t="s">
        <v>227</v>
      </c>
      <c r="Z154" s="88" t="s">
        <v>228</v>
      </c>
      <c r="AA154" s="88" t="s">
        <v>219</v>
      </c>
      <c r="AB154" s="88" t="s">
        <v>219</v>
      </c>
      <c r="AC154" s="88" t="s">
        <v>219</v>
      </c>
      <c r="AD154" s="88" t="s">
        <v>229</v>
      </c>
      <c r="AE154" s="88" t="s">
        <v>219</v>
      </c>
    </row>
    <row r="155" spans="1:31" s="94" customFormat="1" ht="68.45" customHeight="1">
      <c r="A155" s="146"/>
      <c r="B155" s="144"/>
      <c r="C155" s="146"/>
      <c r="D155" s="146"/>
      <c r="E155" s="88" t="s">
        <v>211</v>
      </c>
      <c r="F155" s="88" t="s">
        <v>152</v>
      </c>
      <c r="G155" s="88" t="s">
        <v>353</v>
      </c>
      <c r="H155" s="88" t="s">
        <v>354</v>
      </c>
      <c r="I155" s="88" t="s">
        <v>355</v>
      </c>
      <c r="J155" s="88" t="s">
        <v>216</v>
      </c>
      <c r="K155" s="88" t="s">
        <v>225</v>
      </c>
      <c r="L155" s="88" t="s">
        <v>226</v>
      </c>
      <c r="M155" s="90">
        <v>2</v>
      </c>
      <c r="N155" s="90">
        <v>3</v>
      </c>
      <c r="O155" s="91">
        <f t="shared" si="46"/>
        <v>6</v>
      </c>
      <c r="P155" s="92" t="str">
        <f t="shared" si="47"/>
        <v>Medio</v>
      </c>
      <c r="Q155" s="90">
        <v>10</v>
      </c>
      <c r="R155" s="92">
        <f t="shared" si="48"/>
        <v>60</v>
      </c>
      <c r="S155" s="92" t="str">
        <f t="shared" si="31"/>
        <v>III</v>
      </c>
      <c r="T155" s="91" t="s">
        <v>142</v>
      </c>
      <c r="U155" s="138"/>
      <c r="V155" s="138"/>
      <c r="W155" s="138"/>
      <c r="X155" s="93"/>
      <c r="Y155" s="93" t="s">
        <v>227</v>
      </c>
      <c r="Z155" s="88" t="s">
        <v>228</v>
      </c>
      <c r="AA155" s="88" t="s">
        <v>219</v>
      </c>
      <c r="AB155" s="88" t="s">
        <v>219</v>
      </c>
      <c r="AC155" s="88" t="s">
        <v>219</v>
      </c>
      <c r="AD155" s="88" t="s">
        <v>229</v>
      </c>
      <c r="AE155" s="88" t="s">
        <v>219</v>
      </c>
    </row>
    <row r="156" spans="1:31" s="94" customFormat="1" ht="68.45" customHeight="1">
      <c r="A156" s="146"/>
      <c r="B156" s="144"/>
      <c r="C156" s="146"/>
      <c r="D156" s="146"/>
      <c r="E156" s="88" t="s">
        <v>211</v>
      </c>
      <c r="F156" s="88" t="s">
        <v>152</v>
      </c>
      <c r="G156" s="88" t="s">
        <v>356</v>
      </c>
      <c r="H156" s="88" t="s">
        <v>357</v>
      </c>
      <c r="I156" s="88" t="s">
        <v>358</v>
      </c>
      <c r="J156" s="88" t="s">
        <v>216</v>
      </c>
      <c r="K156" s="88" t="s">
        <v>225</v>
      </c>
      <c r="L156" s="88" t="s">
        <v>226</v>
      </c>
      <c r="M156" s="90">
        <v>2</v>
      </c>
      <c r="N156" s="90">
        <v>3</v>
      </c>
      <c r="O156" s="91">
        <f t="shared" si="46"/>
        <v>6</v>
      </c>
      <c r="P156" s="92" t="str">
        <f t="shared" si="47"/>
        <v>Medio</v>
      </c>
      <c r="Q156" s="90">
        <v>10</v>
      </c>
      <c r="R156" s="92">
        <f t="shared" si="48"/>
        <v>60</v>
      </c>
      <c r="S156" s="92" t="str">
        <f t="shared" si="31"/>
        <v>III</v>
      </c>
      <c r="T156" s="91" t="s">
        <v>142</v>
      </c>
      <c r="U156" s="138"/>
      <c r="V156" s="138"/>
      <c r="W156" s="138"/>
      <c r="X156" s="93"/>
      <c r="Y156" s="93" t="s">
        <v>227</v>
      </c>
      <c r="Z156" s="88" t="s">
        <v>228</v>
      </c>
      <c r="AA156" s="88" t="s">
        <v>219</v>
      </c>
      <c r="AB156" s="88" t="s">
        <v>219</v>
      </c>
      <c r="AC156" s="88" t="s">
        <v>219</v>
      </c>
      <c r="AD156" s="88" t="s">
        <v>229</v>
      </c>
      <c r="AE156" s="88" t="s">
        <v>219</v>
      </c>
    </row>
    <row r="157" spans="1:31" s="94" customFormat="1" ht="68.45" customHeight="1">
      <c r="A157" s="146"/>
      <c r="B157" s="144"/>
      <c r="C157" s="146"/>
      <c r="D157" s="146"/>
      <c r="E157" s="88" t="s">
        <v>211</v>
      </c>
      <c r="F157" s="88" t="s">
        <v>150</v>
      </c>
      <c r="G157" s="88" t="s">
        <v>242</v>
      </c>
      <c r="H157" s="88" t="s">
        <v>243</v>
      </c>
      <c r="I157" s="88" t="s">
        <v>244</v>
      </c>
      <c r="J157" s="88" t="s">
        <v>245</v>
      </c>
      <c r="K157" s="88" t="s">
        <v>236</v>
      </c>
      <c r="L157" s="88" t="s">
        <v>237</v>
      </c>
      <c r="M157" s="95">
        <v>2</v>
      </c>
      <c r="N157" s="95">
        <v>1</v>
      </c>
      <c r="O157" s="92">
        <f t="shared" si="46"/>
        <v>2</v>
      </c>
      <c r="P157" s="92" t="str">
        <f t="shared" si="47"/>
        <v>Bajo</v>
      </c>
      <c r="Q157" s="95">
        <v>10</v>
      </c>
      <c r="R157" s="92">
        <f t="shared" si="48"/>
        <v>20</v>
      </c>
      <c r="S157" s="92" t="str">
        <f t="shared" si="31"/>
        <v>IV</v>
      </c>
      <c r="T157" s="92" t="str">
        <f t="shared" ref="T157" si="50">IF(S157="","",IF(OR(S157="IV",S157="III"),"Aceptable",IF(S157="II","No Aceptable o Aceptable con controles",IF(S157="I","No Aceptable","Error"))))</f>
        <v>Aceptable</v>
      </c>
      <c r="U157" s="138"/>
      <c r="V157" s="138"/>
      <c r="W157" s="138"/>
      <c r="X157" s="93"/>
      <c r="Y157" s="93" t="s">
        <v>238</v>
      </c>
      <c r="Z157" s="88" t="s">
        <v>246</v>
      </c>
      <c r="AA157" s="88" t="s">
        <v>219</v>
      </c>
      <c r="AB157" s="88" t="s">
        <v>219</v>
      </c>
      <c r="AC157" s="88" t="s">
        <v>240</v>
      </c>
      <c r="AD157" s="88" t="s">
        <v>241</v>
      </c>
      <c r="AE157" s="88" t="s">
        <v>219</v>
      </c>
    </row>
    <row r="158" spans="1:31" s="94" customFormat="1" ht="68.45" customHeight="1">
      <c r="A158" s="146"/>
      <c r="B158" s="144"/>
      <c r="C158" s="146"/>
      <c r="D158" s="146"/>
      <c r="E158" s="88" t="s">
        <v>211</v>
      </c>
      <c r="F158" s="88" t="s">
        <v>253</v>
      </c>
      <c r="G158" s="88" t="s">
        <v>254</v>
      </c>
      <c r="H158" s="88" t="s">
        <v>255</v>
      </c>
      <c r="I158" s="88" t="s">
        <v>256</v>
      </c>
      <c r="J158" s="88" t="s">
        <v>257</v>
      </c>
      <c r="K158" s="88" t="s">
        <v>258</v>
      </c>
      <c r="L158" s="88" t="s">
        <v>237</v>
      </c>
      <c r="M158" s="95">
        <v>2</v>
      </c>
      <c r="N158" s="95">
        <v>2</v>
      </c>
      <c r="O158" s="92">
        <f t="shared" si="46"/>
        <v>4</v>
      </c>
      <c r="P158" s="92" t="str">
        <f t="shared" si="47"/>
        <v>Bajo</v>
      </c>
      <c r="Q158" s="95">
        <v>25</v>
      </c>
      <c r="R158" s="92">
        <f t="shared" si="48"/>
        <v>100</v>
      </c>
      <c r="S158" s="92" t="str">
        <f t="shared" ref="S158:S225" si="51">IF(R158="","",IF(ISTEXT(R158),"IV",IF(R158=20,"IV",IF(AND(R158&gt;=40,R158&lt;=120),"III",IF(AND(R158&gt;=150,R158&lt;=500),"II",IF(AND(R158&gt;=600,R158&lt;=4000),"I","Error"))))))</f>
        <v>III</v>
      </c>
      <c r="T158" s="91" t="s">
        <v>142</v>
      </c>
      <c r="U158" s="138"/>
      <c r="V158" s="138"/>
      <c r="W158" s="138"/>
      <c r="X158" s="93"/>
      <c r="Y158" s="93" t="s">
        <v>259</v>
      </c>
      <c r="Z158" s="88" t="s">
        <v>260</v>
      </c>
      <c r="AA158" s="88" t="s">
        <v>219</v>
      </c>
      <c r="AB158" s="88" t="s">
        <v>219</v>
      </c>
      <c r="AC158" s="88" t="s">
        <v>261</v>
      </c>
      <c r="AD158" s="88" t="s">
        <v>262</v>
      </c>
      <c r="AE158" s="88" t="s">
        <v>219</v>
      </c>
    </row>
    <row r="159" spans="1:31" s="94" customFormat="1" ht="68.45" customHeight="1">
      <c r="A159" s="146"/>
      <c r="B159" s="144"/>
      <c r="C159" s="146"/>
      <c r="D159" s="146"/>
      <c r="E159" s="88" t="s">
        <v>211</v>
      </c>
      <c r="F159" s="88" t="s">
        <v>253</v>
      </c>
      <c r="G159" s="88" t="s">
        <v>263</v>
      </c>
      <c r="H159" s="88" t="s">
        <v>264</v>
      </c>
      <c r="I159" s="88" t="s">
        <v>359</v>
      </c>
      <c r="J159" s="88" t="s">
        <v>266</v>
      </c>
      <c r="K159" s="88" t="s">
        <v>258</v>
      </c>
      <c r="L159" s="88" t="s">
        <v>237</v>
      </c>
      <c r="M159" s="95">
        <v>2</v>
      </c>
      <c r="N159" s="95">
        <v>2</v>
      </c>
      <c r="O159" s="92">
        <f t="shared" si="46"/>
        <v>4</v>
      </c>
      <c r="P159" s="92" t="str">
        <f t="shared" si="47"/>
        <v>Bajo</v>
      </c>
      <c r="Q159" s="95">
        <v>25</v>
      </c>
      <c r="R159" s="92">
        <f t="shared" si="48"/>
        <v>100</v>
      </c>
      <c r="S159" s="92" t="str">
        <f t="shared" si="51"/>
        <v>III</v>
      </c>
      <c r="T159" s="91" t="s">
        <v>142</v>
      </c>
      <c r="U159" s="138"/>
      <c r="V159" s="138"/>
      <c r="W159" s="138"/>
      <c r="X159" s="93"/>
      <c r="Y159" s="93" t="s">
        <v>267</v>
      </c>
      <c r="Z159" s="88" t="s">
        <v>260</v>
      </c>
      <c r="AA159" s="88" t="s">
        <v>219</v>
      </c>
      <c r="AB159" s="88" t="s">
        <v>219</v>
      </c>
      <c r="AC159" s="88" t="s">
        <v>261</v>
      </c>
      <c r="AD159" s="88" t="s">
        <v>268</v>
      </c>
      <c r="AE159" s="88" t="s">
        <v>219</v>
      </c>
    </row>
    <row r="160" spans="1:31" s="94" customFormat="1" ht="68.45" customHeight="1">
      <c r="A160" s="146"/>
      <c r="B160" s="144"/>
      <c r="C160" s="146"/>
      <c r="D160" s="146"/>
      <c r="E160" s="93" t="s">
        <v>211</v>
      </c>
      <c r="F160" s="88" t="s">
        <v>280</v>
      </c>
      <c r="G160" s="88" t="s">
        <v>306</v>
      </c>
      <c r="H160" s="88" t="s">
        <v>307</v>
      </c>
      <c r="I160" s="88" t="s">
        <v>308</v>
      </c>
      <c r="J160" s="88" t="s">
        <v>309</v>
      </c>
      <c r="K160" s="88" t="s">
        <v>310</v>
      </c>
      <c r="L160" s="88" t="s">
        <v>311</v>
      </c>
      <c r="M160" s="90">
        <v>6</v>
      </c>
      <c r="N160" s="90">
        <v>3</v>
      </c>
      <c r="O160" s="91">
        <f t="shared" si="46"/>
        <v>18</v>
      </c>
      <c r="P160" s="92" t="str">
        <f t="shared" si="47"/>
        <v>Alto</v>
      </c>
      <c r="Q160" s="90">
        <v>25</v>
      </c>
      <c r="R160" s="92">
        <f t="shared" si="48"/>
        <v>450</v>
      </c>
      <c r="S160" s="92" t="str">
        <f t="shared" si="51"/>
        <v>II</v>
      </c>
      <c r="T160" s="91" t="str">
        <f t="shared" ref="T160:T163" si="52">IF(S160="","",IF(OR(S160="IV",S160="III"),"Aceptable",IF(S160="II","No Aceptable o Aceptable con controles",IF(S160="I","No Aceptable","Error"))))</f>
        <v>No Aceptable o Aceptable con controles</v>
      </c>
      <c r="U160" s="138"/>
      <c r="V160" s="138"/>
      <c r="W160" s="138"/>
      <c r="X160" s="93"/>
      <c r="Y160" s="93" t="s">
        <v>312</v>
      </c>
      <c r="Z160" s="88" t="s">
        <v>313</v>
      </c>
      <c r="AA160" s="88" t="s">
        <v>219</v>
      </c>
      <c r="AB160" s="88" t="s">
        <v>278</v>
      </c>
      <c r="AC160" s="88" t="s">
        <v>314</v>
      </c>
      <c r="AD160" s="88" t="s">
        <v>315</v>
      </c>
      <c r="AE160" s="88" t="s">
        <v>219</v>
      </c>
    </row>
    <row r="161" spans="1:31" s="102" customFormat="1" ht="68.45" customHeight="1">
      <c r="A161" s="146"/>
      <c r="B161" s="144"/>
      <c r="C161" s="146"/>
      <c r="D161" s="146"/>
      <c r="E161" s="93" t="s">
        <v>316</v>
      </c>
      <c r="F161" s="88" t="s">
        <v>317</v>
      </c>
      <c r="G161" s="88" t="s">
        <v>318</v>
      </c>
      <c r="H161" s="88" t="s">
        <v>319</v>
      </c>
      <c r="I161" s="88" t="s">
        <v>320</v>
      </c>
      <c r="J161" s="88" t="s">
        <v>321</v>
      </c>
      <c r="K161" s="88" t="s">
        <v>322</v>
      </c>
      <c r="L161" s="88" t="s">
        <v>323</v>
      </c>
      <c r="M161" s="95">
        <v>2</v>
      </c>
      <c r="N161" s="95">
        <v>1</v>
      </c>
      <c r="O161" s="91">
        <f t="shared" si="46"/>
        <v>2</v>
      </c>
      <c r="P161" s="92" t="str">
        <f t="shared" si="47"/>
        <v>Bajo</v>
      </c>
      <c r="Q161" s="95">
        <v>10</v>
      </c>
      <c r="R161" s="92">
        <f t="shared" si="48"/>
        <v>20</v>
      </c>
      <c r="S161" s="92" t="str">
        <f t="shared" si="51"/>
        <v>IV</v>
      </c>
      <c r="T161" s="92" t="str">
        <f t="shared" si="52"/>
        <v>Aceptable</v>
      </c>
      <c r="U161" s="138"/>
      <c r="V161" s="138"/>
      <c r="W161" s="138"/>
      <c r="X161" s="93"/>
      <c r="Y161" s="93" t="s">
        <v>312</v>
      </c>
      <c r="Z161" s="88" t="s">
        <v>324</v>
      </c>
      <c r="AA161" s="88" t="s">
        <v>278</v>
      </c>
      <c r="AB161" s="88" t="s">
        <v>278</v>
      </c>
      <c r="AC161" s="88" t="s">
        <v>325</v>
      </c>
      <c r="AD161" s="88" t="s">
        <v>326</v>
      </c>
      <c r="AE161" s="88" t="s">
        <v>219</v>
      </c>
    </row>
    <row r="162" spans="1:31" s="94" customFormat="1" ht="68.45" customHeight="1">
      <c r="A162" s="146"/>
      <c r="B162" s="145"/>
      <c r="C162" s="146"/>
      <c r="D162" s="146"/>
      <c r="E162" s="88" t="s">
        <v>211</v>
      </c>
      <c r="F162" s="88" t="s">
        <v>280</v>
      </c>
      <c r="G162" s="88" t="s">
        <v>334</v>
      </c>
      <c r="H162" s="88" t="s">
        <v>335</v>
      </c>
      <c r="I162" s="88" t="s">
        <v>336</v>
      </c>
      <c r="J162" s="88" t="s">
        <v>216</v>
      </c>
      <c r="K162" s="88" t="s">
        <v>274</v>
      </c>
      <c r="L162" s="88" t="s">
        <v>284</v>
      </c>
      <c r="M162" s="95">
        <v>6</v>
      </c>
      <c r="N162" s="95">
        <v>3</v>
      </c>
      <c r="O162" s="92">
        <f t="shared" si="46"/>
        <v>18</v>
      </c>
      <c r="P162" s="92" t="str">
        <f t="shared" si="47"/>
        <v>Alto</v>
      </c>
      <c r="Q162" s="95">
        <v>25</v>
      </c>
      <c r="R162" s="92">
        <f t="shared" si="48"/>
        <v>450</v>
      </c>
      <c r="S162" s="92" t="str">
        <f t="shared" si="51"/>
        <v>II</v>
      </c>
      <c r="T162" s="91" t="str">
        <f t="shared" si="52"/>
        <v>No Aceptable o Aceptable con controles</v>
      </c>
      <c r="U162" s="139"/>
      <c r="V162" s="139"/>
      <c r="W162" s="139"/>
      <c r="X162" s="93"/>
      <c r="Y162" s="93" t="s">
        <v>337</v>
      </c>
      <c r="Z162" s="88" t="s">
        <v>338</v>
      </c>
      <c r="AA162" s="88" t="s">
        <v>219</v>
      </c>
      <c r="AB162" s="88" t="s">
        <v>219</v>
      </c>
      <c r="AC162" s="88" t="s">
        <v>339</v>
      </c>
      <c r="AD162" s="88" t="s">
        <v>340</v>
      </c>
      <c r="AE162" s="88" t="s">
        <v>219</v>
      </c>
    </row>
    <row r="163" spans="1:31" s="94" customFormat="1" ht="68.45" customHeight="1">
      <c r="A163" s="143" t="s">
        <v>207</v>
      </c>
      <c r="B163" s="143" t="s">
        <v>494</v>
      </c>
      <c r="C163" s="143" t="s">
        <v>495</v>
      </c>
      <c r="D163" s="143" t="s">
        <v>496</v>
      </c>
      <c r="E163" s="88" t="s">
        <v>211</v>
      </c>
      <c r="F163" s="90" t="s">
        <v>212</v>
      </c>
      <c r="G163" s="90" t="s">
        <v>344</v>
      </c>
      <c r="H163" s="88" t="s">
        <v>345</v>
      </c>
      <c r="I163" s="88" t="s">
        <v>372</v>
      </c>
      <c r="J163" s="88" t="s">
        <v>347</v>
      </c>
      <c r="K163" s="88" t="s">
        <v>274</v>
      </c>
      <c r="L163" s="88" t="s">
        <v>348</v>
      </c>
      <c r="M163" s="95">
        <v>2</v>
      </c>
      <c r="N163" s="95">
        <v>1</v>
      </c>
      <c r="O163" s="92">
        <f t="shared" si="46"/>
        <v>2</v>
      </c>
      <c r="P163" s="92" t="str">
        <f t="shared" si="47"/>
        <v>Bajo</v>
      </c>
      <c r="Q163" s="95">
        <v>10</v>
      </c>
      <c r="R163" s="92">
        <f t="shared" si="48"/>
        <v>20</v>
      </c>
      <c r="S163" s="92" t="str">
        <f t="shared" si="51"/>
        <v>IV</v>
      </c>
      <c r="T163" s="92" t="str">
        <f t="shared" si="52"/>
        <v>Aceptable</v>
      </c>
      <c r="U163" s="137"/>
      <c r="V163" s="137">
        <v>1</v>
      </c>
      <c r="W163" s="137">
        <f>U163+V163</f>
        <v>1</v>
      </c>
      <c r="X163" s="100"/>
      <c r="Y163" s="100" t="s">
        <v>349</v>
      </c>
      <c r="Z163" s="88" t="s">
        <v>218</v>
      </c>
      <c r="AA163" s="88" t="s">
        <v>219</v>
      </c>
      <c r="AB163" s="88" t="s">
        <v>219</v>
      </c>
      <c r="AC163" s="88" t="s">
        <v>219</v>
      </c>
      <c r="AD163" s="88" t="s">
        <v>350</v>
      </c>
      <c r="AE163" s="88" t="s">
        <v>221</v>
      </c>
    </row>
    <row r="164" spans="1:31" s="94" customFormat="1" ht="68.45" customHeight="1">
      <c r="A164" s="144"/>
      <c r="B164" s="144"/>
      <c r="C164" s="144"/>
      <c r="D164" s="144"/>
      <c r="E164" s="88" t="s">
        <v>211</v>
      </c>
      <c r="F164" s="88" t="s">
        <v>152</v>
      </c>
      <c r="G164" s="88" t="s">
        <v>353</v>
      </c>
      <c r="H164" s="88" t="s">
        <v>354</v>
      </c>
      <c r="I164" s="88" t="s">
        <v>355</v>
      </c>
      <c r="J164" s="88" t="s">
        <v>216</v>
      </c>
      <c r="K164" s="88" t="s">
        <v>225</v>
      </c>
      <c r="L164" s="88" t="s">
        <v>226</v>
      </c>
      <c r="M164" s="90">
        <v>2</v>
      </c>
      <c r="N164" s="90">
        <v>3</v>
      </c>
      <c r="O164" s="91">
        <f t="shared" si="46"/>
        <v>6</v>
      </c>
      <c r="P164" s="92" t="str">
        <f t="shared" si="47"/>
        <v>Medio</v>
      </c>
      <c r="Q164" s="90">
        <v>10</v>
      </c>
      <c r="R164" s="92">
        <f t="shared" si="48"/>
        <v>60</v>
      </c>
      <c r="S164" s="92" t="str">
        <f t="shared" si="51"/>
        <v>III</v>
      </c>
      <c r="T164" s="91" t="s">
        <v>142</v>
      </c>
      <c r="U164" s="138"/>
      <c r="V164" s="138"/>
      <c r="W164" s="138"/>
      <c r="X164" s="93"/>
      <c r="Y164" s="93" t="s">
        <v>227</v>
      </c>
      <c r="Z164" s="88" t="s">
        <v>228</v>
      </c>
      <c r="AA164" s="88" t="s">
        <v>219</v>
      </c>
      <c r="AB164" s="88" t="s">
        <v>219</v>
      </c>
      <c r="AC164" s="88" t="s">
        <v>219</v>
      </c>
      <c r="AD164" s="88" t="s">
        <v>229</v>
      </c>
      <c r="AE164" s="88" t="s">
        <v>219</v>
      </c>
    </row>
    <row r="165" spans="1:31" s="94" customFormat="1" ht="68.45" customHeight="1">
      <c r="A165" s="144"/>
      <c r="B165" s="144"/>
      <c r="C165" s="144"/>
      <c r="D165" s="144"/>
      <c r="E165" s="88" t="s">
        <v>211</v>
      </c>
      <c r="F165" s="88" t="s">
        <v>152</v>
      </c>
      <c r="G165" s="88" t="s">
        <v>356</v>
      </c>
      <c r="H165" s="88" t="s">
        <v>357</v>
      </c>
      <c r="I165" s="88" t="s">
        <v>358</v>
      </c>
      <c r="J165" s="88" t="s">
        <v>216</v>
      </c>
      <c r="K165" s="88" t="s">
        <v>225</v>
      </c>
      <c r="L165" s="88" t="s">
        <v>226</v>
      </c>
      <c r="M165" s="90">
        <v>2</v>
      </c>
      <c r="N165" s="90">
        <v>4</v>
      </c>
      <c r="O165" s="91">
        <f t="shared" si="46"/>
        <v>8</v>
      </c>
      <c r="P165" s="92" t="str">
        <f t="shared" si="47"/>
        <v>Medio</v>
      </c>
      <c r="Q165" s="90">
        <v>25</v>
      </c>
      <c r="R165" s="92">
        <f t="shared" si="48"/>
        <v>200</v>
      </c>
      <c r="S165" s="92" t="str">
        <f t="shared" si="51"/>
        <v>II</v>
      </c>
      <c r="T165" s="91" t="str">
        <f t="shared" ref="T165" si="53">IF(S165="","",IF(OR(S165="IV",S165="III"),"Aceptable",IF(S165="II","No Aceptable o Aceptable con controles",IF(S165="I","No Aceptable","Error"))))</f>
        <v>No Aceptable o Aceptable con controles</v>
      </c>
      <c r="U165" s="138"/>
      <c r="V165" s="138"/>
      <c r="W165" s="138"/>
      <c r="X165" s="93"/>
      <c r="Y165" s="93" t="s">
        <v>227</v>
      </c>
      <c r="Z165" s="88" t="s">
        <v>228</v>
      </c>
      <c r="AA165" s="88" t="s">
        <v>219</v>
      </c>
      <c r="AB165" s="88" t="s">
        <v>219</v>
      </c>
      <c r="AC165" s="88" t="s">
        <v>219</v>
      </c>
      <c r="AD165" s="88" t="s">
        <v>229</v>
      </c>
      <c r="AE165" s="88" t="s">
        <v>219</v>
      </c>
    </row>
    <row r="166" spans="1:31" s="94" customFormat="1" ht="68.45" customHeight="1">
      <c r="A166" s="144"/>
      <c r="B166" s="144"/>
      <c r="C166" s="144"/>
      <c r="D166" s="144"/>
      <c r="E166" s="88" t="s">
        <v>211</v>
      </c>
      <c r="F166" s="88" t="s">
        <v>150</v>
      </c>
      <c r="G166" s="88" t="s">
        <v>233</v>
      </c>
      <c r="H166" s="88" t="s">
        <v>351</v>
      </c>
      <c r="I166" s="88" t="s">
        <v>235</v>
      </c>
      <c r="J166" s="88" t="s">
        <v>216</v>
      </c>
      <c r="K166" s="88" t="s">
        <v>236</v>
      </c>
      <c r="L166" s="88" t="s">
        <v>216</v>
      </c>
      <c r="M166" s="95">
        <v>2</v>
      </c>
      <c r="N166" s="95">
        <v>2</v>
      </c>
      <c r="O166" s="92">
        <f t="shared" si="46"/>
        <v>4</v>
      </c>
      <c r="P166" s="92" t="str">
        <f t="shared" si="47"/>
        <v>Bajo</v>
      </c>
      <c r="Q166" s="95">
        <v>25</v>
      </c>
      <c r="R166" s="92">
        <f t="shared" si="48"/>
        <v>100</v>
      </c>
      <c r="S166" s="92" t="str">
        <f t="shared" si="51"/>
        <v>III</v>
      </c>
      <c r="T166" s="91" t="s">
        <v>142</v>
      </c>
      <c r="U166" s="138"/>
      <c r="V166" s="138"/>
      <c r="W166" s="138"/>
      <c r="X166" s="93"/>
      <c r="Y166" s="93" t="s">
        <v>238</v>
      </c>
      <c r="Z166" s="88" t="s">
        <v>239</v>
      </c>
      <c r="AA166" s="88" t="s">
        <v>219</v>
      </c>
      <c r="AB166" s="88" t="s">
        <v>219</v>
      </c>
      <c r="AC166" s="88" t="s">
        <v>240</v>
      </c>
      <c r="AD166" s="88" t="s">
        <v>241</v>
      </c>
      <c r="AE166" s="88" t="s">
        <v>219</v>
      </c>
    </row>
    <row r="167" spans="1:31" s="94" customFormat="1" ht="68.45" customHeight="1">
      <c r="A167" s="144"/>
      <c r="B167" s="144"/>
      <c r="C167" s="144"/>
      <c r="D167" s="144"/>
      <c r="E167" s="88" t="s">
        <v>211</v>
      </c>
      <c r="F167" s="88" t="s">
        <v>150</v>
      </c>
      <c r="G167" s="88" t="s">
        <v>242</v>
      </c>
      <c r="H167" s="88" t="s">
        <v>243</v>
      </c>
      <c r="I167" s="88" t="s">
        <v>244</v>
      </c>
      <c r="J167" s="88" t="s">
        <v>245</v>
      </c>
      <c r="K167" s="88" t="s">
        <v>236</v>
      </c>
      <c r="L167" s="88" t="s">
        <v>237</v>
      </c>
      <c r="M167" s="95">
        <v>2</v>
      </c>
      <c r="N167" s="95">
        <v>1</v>
      </c>
      <c r="O167" s="92">
        <f t="shared" si="46"/>
        <v>2</v>
      </c>
      <c r="P167" s="92" t="str">
        <f t="shared" si="47"/>
        <v>Bajo</v>
      </c>
      <c r="Q167" s="95">
        <v>10</v>
      </c>
      <c r="R167" s="92">
        <f t="shared" si="48"/>
        <v>20</v>
      </c>
      <c r="S167" s="92" t="str">
        <f t="shared" si="51"/>
        <v>IV</v>
      </c>
      <c r="T167" s="92" t="str">
        <f t="shared" ref="T167:T168" si="54">IF(S167="","",IF(OR(S167="IV",S167="III"),"Aceptable",IF(S167="II","No Aceptable o Aceptable con controles",IF(S167="I","No Aceptable","Error"))))</f>
        <v>Aceptable</v>
      </c>
      <c r="U167" s="138"/>
      <c r="V167" s="138"/>
      <c r="W167" s="138"/>
      <c r="X167" s="93"/>
      <c r="Y167" s="93" t="s">
        <v>238</v>
      </c>
      <c r="Z167" s="88" t="s">
        <v>246</v>
      </c>
      <c r="AA167" s="88" t="s">
        <v>219</v>
      </c>
      <c r="AB167" s="88" t="s">
        <v>219</v>
      </c>
      <c r="AC167" s="88" t="s">
        <v>240</v>
      </c>
      <c r="AD167" s="88" t="s">
        <v>241</v>
      </c>
      <c r="AE167" s="88" t="s">
        <v>219</v>
      </c>
    </row>
    <row r="168" spans="1:31" s="94" customFormat="1" ht="68.45" customHeight="1">
      <c r="A168" s="144"/>
      <c r="B168" s="144"/>
      <c r="C168" s="144"/>
      <c r="D168" s="144"/>
      <c r="E168" s="88" t="s">
        <v>211</v>
      </c>
      <c r="F168" s="88" t="s">
        <v>150</v>
      </c>
      <c r="G168" s="88" t="s">
        <v>242</v>
      </c>
      <c r="H168" s="88" t="s">
        <v>247</v>
      </c>
      <c r="I168" s="88" t="s">
        <v>248</v>
      </c>
      <c r="J168" s="88" t="s">
        <v>216</v>
      </c>
      <c r="K168" s="88" t="s">
        <v>236</v>
      </c>
      <c r="L168" s="88" t="s">
        <v>216</v>
      </c>
      <c r="M168" s="90">
        <v>2</v>
      </c>
      <c r="N168" s="90">
        <v>1</v>
      </c>
      <c r="O168" s="91">
        <f t="shared" si="46"/>
        <v>2</v>
      </c>
      <c r="P168" s="92" t="str">
        <f t="shared" si="47"/>
        <v>Bajo</v>
      </c>
      <c r="Q168" s="90">
        <v>10</v>
      </c>
      <c r="R168" s="91">
        <f t="shared" si="48"/>
        <v>20</v>
      </c>
      <c r="S168" s="92" t="str">
        <f t="shared" si="51"/>
        <v>IV</v>
      </c>
      <c r="T168" s="91" t="str">
        <f t="shared" si="54"/>
        <v>Aceptable</v>
      </c>
      <c r="U168" s="138"/>
      <c r="V168" s="138"/>
      <c r="W168" s="138"/>
      <c r="X168" s="93"/>
      <c r="Y168" s="93" t="s">
        <v>249</v>
      </c>
      <c r="Z168" s="88" t="s">
        <v>250</v>
      </c>
      <c r="AA168" s="88" t="s">
        <v>219</v>
      </c>
      <c r="AB168" s="88" t="s">
        <v>251</v>
      </c>
      <c r="AC168" s="88" t="s">
        <v>219</v>
      </c>
      <c r="AD168" s="88" t="s">
        <v>252</v>
      </c>
      <c r="AE168" s="88" t="s">
        <v>219</v>
      </c>
    </row>
    <row r="169" spans="1:31" s="94" customFormat="1" ht="68.45" customHeight="1">
      <c r="A169" s="144"/>
      <c r="B169" s="144"/>
      <c r="C169" s="144"/>
      <c r="D169" s="144"/>
      <c r="E169" s="88" t="s">
        <v>211</v>
      </c>
      <c r="F169" s="88" t="s">
        <v>253</v>
      </c>
      <c r="G169" s="88" t="s">
        <v>254</v>
      </c>
      <c r="H169" s="88" t="s">
        <v>255</v>
      </c>
      <c r="I169" s="88" t="s">
        <v>256</v>
      </c>
      <c r="J169" s="88" t="s">
        <v>257</v>
      </c>
      <c r="K169" s="88" t="s">
        <v>258</v>
      </c>
      <c r="L169" s="88" t="s">
        <v>237</v>
      </c>
      <c r="M169" s="95">
        <v>2</v>
      </c>
      <c r="N169" s="95">
        <v>2</v>
      </c>
      <c r="O169" s="92">
        <f t="shared" si="46"/>
        <v>4</v>
      </c>
      <c r="P169" s="92" t="str">
        <f t="shared" si="47"/>
        <v>Bajo</v>
      </c>
      <c r="Q169" s="95">
        <v>25</v>
      </c>
      <c r="R169" s="92">
        <f t="shared" si="48"/>
        <v>100</v>
      </c>
      <c r="S169" s="92" t="str">
        <f t="shared" si="51"/>
        <v>III</v>
      </c>
      <c r="T169" s="91" t="s">
        <v>142</v>
      </c>
      <c r="U169" s="138"/>
      <c r="V169" s="138"/>
      <c r="W169" s="138"/>
      <c r="X169" s="93"/>
      <c r="Y169" s="93" t="s">
        <v>259</v>
      </c>
      <c r="Z169" s="88" t="s">
        <v>260</v>
      </c>
      <c r="AA169" s="88" t="s">
        <v>219</v>
      </c>
      <c r="AB169" s="88" t="s">
        <v>219</v>
      </c>
      <c r="AC169" s="88" t="s">
        <v>261</v>
      </c>
      <c r="AD169" s="88" t="s">
        <v>481</v>
      </c>
      <c r="AE169" s="88" t="s">
        <v>219</v>
      </c>
    </row>
    <row r="170" spans="1:31" s="94" customFormat="1" ht="68.45" customHeight="1">
      <c r="A170" s="144"/>
      <c r="B170" s="144"/>
      <c r="C170" s="144"/>
      <c r="D170" s="144"/>
      <c r="E170" s="88" t="s">
        <v>211</v>
      </c>
      <c r="F170" s="88" t="s">
        <v>253</v>
      </c>
      <c r="G170" s="88" t="s">
        <v>263</v>
      </c>
      <c r="H170" s="88" t="s">
        <v>445</v>
      </c>
      <c r="I170" s="88" t="s">
        <v>359</v>
      </c>
      <c r="J170" s="88" t="s">
        <v>266</v>
      </c>
      <c r="K170" s="88" t="s">
        <v>258</v>
      </c>
      <c r="L170" s="88" t="s">
        <v>237</v>
      </c>
      <c r="M170" s="95">
        <v>2</v>
      </c>
      <c r="N170" s="95">
        <v>2</v>
      </c>
      <c r="O170" s="92">
        <f t="shared" si="46"/>
        <v>4</v>
      </c>
      <c r="P170" s="92" t="str">
        <f t="shared" si="47"/>
        <v>Bajo</v>
      </c>
      <c r="Q170" s="95">
        <v>25</v>
      </c>
      <c r="R170" s="92">
        <f t="shared" si="48"/>
        <v>100</v>
      </c>
      <c r="S170" s="92" t="str">
        <f t="shared" si="51"/>
        <v>III</v>
      </c>
      <c r="T170" s="91" t="s">
        <v>142</v>
      </c>
      <c r="U170" s="138"/>
      <c r="V170" s="138"/>
      <c r="W170" s="138"/>
      <c r="X170" s="93"/>
      <c r="Y170" s="93" t="s">
        <v>419</v>
      </c>
      <c r="Z170" s="88" t="s">
        <v>260</v>
      </c>
      <c r="AA170" s="88" t="s">
        <v>219</v>
      </c>
      <c r="AB170" s="88" t="s">
        <v>219</v>
      </c>
      <c r="AC170" s="88" t="s">
        <v>261</v>
      </c>
      <c r="AD170" s="88" t="s">
        <v>384</v>
      </c>
      <c r="AE170" s="88" t="s">
        <v>219</v>
      </c>
    </row>
    <row r="171" spans="1:31" s="94" customFormat="1" ht="68.45" customHeight="1">
      <c r="A171" s="144"/>
      <c r="B171" s="144"/>
      <c r="C171" s="144"/>
      <c r="D171" s="144"/>
      <c r="E171" s="88" t="s">
        <v>211</v>
      </c>
      <c r="F171" s="88" t="s">
        <v>280</v>
      </c>
      <c r="G171" s="88" t="s">
        <v>281</v>
      </c>
      <c r="H171" s="88" t="s">
        <v>294</v>
      </c>
      <c r="I171" s="88" t="s">
        <v>295</v>
      </c>
      <c r="J171" s="88" t="s">
        <v>216</v>
      </c>
      <c r="K171" s="88" t="s">
        <v>216</v>
      </c>
      <c r="L171" s="88" t="s">
        <v>284</v>
      </c>
      <c r="M171" s="90">
        <v>2</v>
      </c>
      <c r="N171" s="90">
        <v>4</v>
      </c>
      <c r="O171" s="91">
        <f t="shared" si="46"/>
        <v>8</v>
      </c>
      <c r="P171" s="92" t="str">
        <f t="shared" si="47"/>
        <v>Medio</v>
      </c>
      <c r="Q171" s="90">
        <v>60</v>
      </c>
      <c r="R171" s="92">
        <f t="shared" si="48"/>
        <v>480</v>
      </c>
      <c r="S171" s="92" t="str">
        <f t="shared" si="51"/>
        <v>II</v>
      </c>
      <c r="T171" s="91" t="str">
        <f t="shared" ref="T171:T175" si="55">IF(S171="","",IF(OR(S171="IV",S171="III"),"Aceptable",IF(S171="II","No Aceptable o Aceptable con controles",IF(S171="I","No Aceptable","Error"))))</f>
        <v>No Aceptable o Aceptable con controles</v>
      </c>
      <c r="U171" s="138"/>
      <c r="V171" s="138"/>
      <c r="W171" s="138"/>
      <c r="X171" s="100"/>
      <c r="Y171" s="100" t="s">
        <v>291</v>
      </c>
      <c r="Z171" s="101" t="s">
        <v>292</v>
      </c>
      <c r="AA171" s="99" t="s">
        <v>287</v>
      </c>
      <c r="AB171" s="99" t="s">
        <v>287</v>
      </c>
      <c r="AC171" s="88" t="s">
        <v>219</v>
      </c>
      <c r="AD171" s="88" t="s">
        <v>497</v>
      </c>
      <c r="AE171" s="88" t="s">
        <v>219</v>
      </c>
    </row>
    <row r="172" spans="1:31" s="94" customFormat="1" ht="60.75" customHeight="1">
      <c r="A172" s="144"/>
      <c r="B172" s="144"/>
      <c r="C172" s="144"/>
      <c r="D172" s="144"/>
      <c r="E172" s="97" t="s">
        <v>211</v>
      </c>
      <c r="F172" s="98" t="s">
        <v>280</v>
      </c>
      <c r="G172" s="98" t="s">
        <v>281</v>
      </c>
      <c r="H172" s="98" t="s">
        <v>282</v>
      </c>
      <c r="I172" s="98" t="s">
        <v>283</v>
      </c>
      <c r="J172" s="98" t="s">
        <v>216</v>
      </c>
      <c r="K172" s="98" t="s">
        <v>216</v>
      </c>
      <c r="L172" s="98" t="s">
        <v>284</v>
      </c>
      <c r="M172" s="95">
        <v>2</v>
      </c>
      <c r="N172" s="95">
        <v>2</v>
      </c>
      <c r="O172" s="91">
        <f t="shared" si="46"/>
        <v>4</v>
      </c>
      <c r="P172" s="92" t="str">
        <f t="shared" si="47"/>
        <v>Bajo</v>
      </c>
      <c r="Q172" s="90">
        <v>60</v>
      </c>
      <c r="R172" s="92">
        <f t="shared" si="48"/>
        <v>240</v>
      </c>
      <c r="S172" s="92" t="str">
        <f t="shared" si="51"/>
        <v>II</v>
      </c>
      <c r="T172" s="91" t="str">
        <f t="shared" si="55"/>
        <v>No Aceptable o Aceptable con controles</v>
      </c>
      <c r="U172" s="138"/>
      <c r="V172" s="138"/>
      <c r="W172" s="138"/>
      <c r="X172" s="93"/>
      <c r="Y172" s="93" t="s">
        <v>285</v>
      </c>
      <c r="Z172" s="88" t="s">
        <v>286</v>
      </c>
      <c r="AA172" s="99" t="s">
        <v>287</v>
      </c>
      <c r="AB172" s="99" t="s">
        <v>287</v>
      </c>
      <c r="AC172" s="88" t="s">
        <v>219</v>
      </c>
      <c r="AD172" s="88" t="s">
        <v>288</v>
      </c>
      <c r="AE172" s="88" t="s">
        <v>219</v>
      </c>
    </row>
    <row r="173" spans="1:31" s="94" customFormat="1" ht="60.75" customHeight="1">
      <c r="A173" s="144"/>
      <c r="B173" s="144"/>
      <c r="C173" s="144"/>
      <c r="D173" s="144"/>
      <c r="E173" s="97" t="s">
        <v>211</v>
      </c>
      <c r="F173" s="98" t="s">
        <v>280</v>
      </c>
      <c r="G173" s="98" t="s">
        <v>281</v>
      </c>
      <c r="H173" s="98" t="s">
        <v>289</v>
      </c>
      <c r="I173" s="98" t="s">
        <v>290</v>
      </c>
      <c r="J173" s="98" t="s">
        <v>216</v>
      </c>
      <c r="K173" s="98" t="s">
        <v>216</v>
      </c>
      <c r="L173" s="98" t="s">
        <v>284</v>
      </c>
      <c r="M173" s="90">
        <v>6</v>
      </c>
      <c r="N173" s="95">
        <v>3</v>
      </c>
      <c r="O173" s="91">
        <f t="shared" si="46"/>
        <v>18</v>
      </c>
      <c r="P173" s="92" t="str">
        <f t="shared" si="47"/>
        <v>Alto</v>
      </c>
      <c r="Q173" s="90">
        <v>60</v>
      </c>
      <c r="R173" s="92">
        <f t="shared" si="48"/>
        <v>1080</v>
      </c>
      <c r="S173" s="92" t="str">
        <f t="shared" si="51"/>
        <v>I</v>
      </c>
      <c r="T173" s="91" t="str">
        <f t="shared" si="55"/>
        <v>No Aceptable</v>
      </c>
      <c r="U173" s="138"/>
      <c r="V173" s="138"/>
      <c r="W173" s="138"/>
      <c r="X173" s="100"/>
      <c r="Y173" s="100" t="s">
        <v>291</v>
      </c>
      <c r="Z173" s="101" t="s">
        <v>292</v>
      </c>
      <c r="AA173" s="99" t="s">
        <v>287</v>
      </c>
      <c r="AB173" s="99" t="s">
        <v>287</v>
      </c>
      <c r="AC173" s="88" t="s">
        <v>219</v>
      </c>
      <c r="AD173" s="88" t="s">
        <v>293</v>
      </c>
      <c r="AE173" s="88" t="s">
        <v>219</v>
      </c>
    </row>
    <row r="174" spans="1:31" s="102" customFormat="1" ht="68.45" customHeight="1">
      <c r="A174" s="144"/>
      <c r="B174" s="144"/>
      <c r="C174" s="144"/>
      <c r="D174" s="144"/>
      <c r="E174" s="93" t="s">
        <v>316</v>
      </c>
      <c r="F174" s="88" t="s">
        <v>317</v>
      </c>
      <c r="G174" s="88" t="s">
        <v>318</v>
      </c>
      <c r="H174" s="88" t="s">
        <v>319</v>
      </c>
      <c r="I174" s="88" t="s">
        <v>320</v>
      </c>
      <c r="J174" s="88" t="s">
        <v>321</v>
      </c>
      <c r="K174" s="88" t="s">
        <v>322</v>
      </c>
      <c r="L174" s="88" t="s">
        <v>323</v>
      </c>
      <c r="M174" s="95">
        <v>2</v>
      </c>
      <c r="N174" s="95">
        <v>1</v>
      </c>
      <c r="O174" s="91">
        <f t="shared" si="46"/>
        <v>2</v>
      </c>
      <c r="P174" s="92" t="str">
        <f t="shared" si="47"/>
        <v>Bajo</v>
      </c>
      <c r="Q174" s="95">
        <v>10</v>
      </c>
      <c r="R174" s="92">
        <f t="shared" si="48"/>
        <v>20</v>
      </c>
      <c r="S174" s="92" t="str">
        <f t="shared" si="51"/>
        <v>IV</v>
      </c>
      <c r="T174" s="92" t="str">
        <f t="shared" si="55"/>
        <v>Aceptable</v>
      </c>
      <c r="U174" s="138"/>
      <c r="V174" s="138"/>
      <c r="W174" s="138"/>
      <c r="X174" s="93"/>
      <c r="Y174" s="93" t="s">
        <v>312</v>
      </c>
      <c r="Z174" s="88" t="s">
        <v>324</v>
      </c>
      <c r="AA174" s="88" t="s">
        <v>278</v>
      </c>
      <c r="AB174" s="88" t="s">
        <v>278</v>
      </c>
      <c r="AC174" s="88" t="s">
        <v>325</v>
      </c>
      <c r="AD174" s="88" t="s">
        <v>326</v>
      </c>
      <c r="AE174" s="88" t="s">
        <v>219</v>
      </c>
    </row>
    <row r="175" spans="1:31" s="94" customFormat="1" ht="68.45" customHeight="1">
      <c r="A175" s="145"/>
      <c r="B175" s="145"/>
      <c r="C175" s="145"/>
      <c r="D175" s="145"/>
      <c r="E175" s="88" t="s">
        <v>211</v>
      </c>
      <c r="F175" s="88" t="s">
        <v>280</v>
      </c>
      <c r="G175" s="88" t="s">
        <v>334</v>
      </c>
      <c r="H175" s="88" t="s">
        <v>335</v>
      </c>
      <c r="I175" s="88" t="s">
        <v>336</v>
      </c>
      <c r="J175" s="88" t="s">
        <v>216</v>
      </c>
      <c r="K175" s="88" t="s">
        <v>274</v>
      </c>
      <c r="L175" s="88" t="s">
        <v>284</v>
      </c>
      <c r="M175" s="95">
        <v>6</v>
      </c>
      <c r="N175" s="95">
        <v>3</v>
      </c>
      <c r="O175" s="91">
        <f t="shared" si="46"/>
        <v>18</v>
      </c>
      <c r="P175" s="92" t="str">
        <f t="shared" si="47"/>
        <v>Alto</v>
      </c>
      <c r="Q175" s="95">
        <v>25</v>
      </c>
      <c r="R175" s="92">
        <f t="shared" si="48"/>
        <v>450</v>
      </c>
      <c r="S175" s="92" t="str">
        <f t="shared" si="51"/>
        <v>II</v>
      </c>
      <c r="T175" s="91" t="str">
        <f t="shared" si="55"/>
        <v>No Aceptable o Aceptable con controles</v>
      </c>
      <c r="U175" s="139"/>
      <c r="V175" s="139"/>
      <c r="W175" s="139"/>
      <c r="X175" s="93"/>
      <c r="Y175" s="93" t="s">
        <v>337</v>
      </c>
      <c r="Z175" s="88" t="s">
        <v>338</v>
      </c>
      <c r="AA175" s="88" t="s">
        <v>219</v>
      </c>
      <c r="AB175" s="88" t="s">
        <v>219</v>
      </c>
      <c r="AC175" s="88" t="s">
        <v>339</v>
      </c>
      <c r="AD175" s="88" t="s">
        <v>340</v>
      </c>
      <c r="AE175" s="88" t="s">
        <v>219</v>
      </c>
    </row>
    <row r="176" spans="1:31" s="94" customFormat="1" ht="68.45" customHeight="1">
      <c r="A176" s="146" t="s">
        <v>207</v>
      </c>
      <c r="B176" s="146" t="s">
        <v>498</v>
      </c>
      <c r="C176" s="146" t="s">
        <v>499</v>
      </c>
      <c r="D176" s="146" t="s">
        <v>500</v>
      </c>
      <c r="E176" s="88" t="s">
        <v>211</v>
      </c>
      <c r="F176" s="89" t="s">
        <v>212</v>
      </c>
      <c r="G176" s="90" t="s">
        <v>423</v>
      </c>
      <c r="H176" s="88" t="s">
        <v>345</v>
      </c>
      <c r="I176" s="88" t="s">
        <v>346</v>
      </c>
      <c r="J176" s="88" t="s">
        <v>216</v>
      </c>
      <c r="K176" s="88" t="s">
        <v>274</v>
      </c>
      <c r="L176" s="88" t="s">
        <v>348</v>
      </c>
      <c r="M176" s="90">
        <v>2</v>
      </c>
      <c r="N176" s="90">
        <v>3</v>
      </c>
      <c r="O176" s="91">
        <f t="shared" si="46"/>
        <v>6</v>
      </c>
      <c r="P176" s="92" t="str">
        <f t="shared" si="47"/>
        <v>Medio</v>
      </c>
      <c r="Q176" s="90">
        <v>10</v>
      </c>
      <c r="R176" s="92">
        <f t="shared" si="48"/>
        <v>60</v>
      </c>
      <c r="S176" s="92" t="str">
        <f t="shared" si="51"/>
        <v>III</v>
      </c>
      <c r="T176" s="91" t="s">
        <v>142</v>
      </c>
      <c r="U176" s="88">
        <v>0</v>
      </c>
      <c r="V176" s="88">
        <v>2</v>
      </c>
      <c r="W176" s="88">
        <f>U176+V176</f>
        <v>2</v>
      </c>
      <c r="X176" s="100"/>
      <c r="Y176" s="100" t="s">
        <v>349</v>
      </c>
      <c r="Z176" s="88" t="s">
        <v>218</v>
      </c>
      <c r="AA176" s="88" t="s">
        <v>219</v>
      </c>
      <c r="AB176" s="88" t="s">
        <v>219</v>
      </c>
      <c r="AC176" s="88" t="s">
        <v>219</v>
      </c>
      <c r="AD176" s="88" t="s">
        <v>350</v>
      </c>
      <c r="AE176" s="88" t="s">
        <v>221</v>
      </c>
    </row>
    <row r="177" spans="1:31" s="94" customFormat="1" ht="68.45" customHeight="1">
      <c r="A177" s="146"/>
      <c r="B177" s="146"/>
      <c r="C177" s="146"/>
      <c r="D177" s="146"/>
      <c r="E177" s="88" t="s">
        <v>211</v>
      </c>
      <c r="F177" s="89" t="s">
        <v>212</v>
      </c>
      <c r="G177" s="88" t="s">
        <v>213</v>
      </c>
      <c r="H177" s="88" t="s">
        <v>214</v>
      </c>
      <c r="I177" s="88" t="s">
        <v>215</v>
      </c>
      <c r="J177" s="88" t="s">
        <v>216</v>
      </c>
      <c r="K177" s="88" t="s">
        <v>216</v>
      </c>
      <c r="L177" s="88" t="s">
        <v>216</v>
      </c>
      <c r="M177" s="90">
        <v>2</v>
      </c>
      <c r="N177" s="90">
        <v>1</v>
      </c>
      <c r="O177" s="91">
        <f t="shared" si="46"/>
        <v>2</v>
      </c>
      <c r="P177" s="92" t="str">
        <f t="shared" si="47"/>
        <v>Bajo</v>
      </c>
      <c r="Q177" s="90">
        <v>10</v>
      </c>
      <c r="R177" s="92">
        <f t="shared" si="48"/>
        <v>20</v>
      </c>
      <c r="S177" s="92" t="str">
        <f t="shared" si="51"/>
        <v>IV</v>
      </c>
      <c r="T177" s="92" t="str">
        <f t="shared" ref="T177:T186" si="56">IF(S177="","",IF(OR(S177="IV",S177="III"),"Aceptable",IF(S177="II","No Aceptable o Aceptable con controles",IF(S177="I","No Aceptable","Error"))))</f>
        <v>Aceptable</v>
      </c>
      <c r="U177" s="88"/>
      <c r="V177" s="88"/>
      <c r="W177" s="88"/>
      <c r="X177" s="93"/>
      <c r="Y177" s="93" t="s">
        <v>217</v>
      </c>
      <c r="Z177" s="88" t="s">
        <v>218</v>
      </c>
      <c r="AA177" s="88" t="s">
        <v>219</v>
      </c>
      <c r="AB177" s="88" t="s">
        <v>219</v>
      </c>
      <c r="AC177" s="88" t="s">
        <v>219</v>
      </c>
      <c r="AD177" s="88" t="s">
        <v>220</v>
      </c>
      <c r="AE177" s="88" t="s">
        <v>221</v>
      </c>
    </row>
    <row r="178" spans="1:31" s="94" customFormat="1" ht="68.45" customHeight="1">
      <c r="A178" s="146"/>
      <c r="B178" s="146"/>
      <c r="C178" s="146"/>
      <c r="D178" s="146"/>
      <c r="E178" s="88" t="s">
        <v>211</v>
      </c>
      <c r="F178" s="88" t="s">
        <v>150</v>
      </c>
      <c r="G178" s="88" t="s">
        <v>242</v>
      </c>
      <c r="H178" s="88" t="s">
        <v>247</v>
      </c>
      <c r="I178" s="88" t="s">
        <v>248</v>
      </c>
      <c r="J178" s="88" t="s">
        <v>216</v>
      </c>
      <c r="K178" s="88" t="s">
        <v>236</v>
      </c>
      <c r="L178" s="88" t="s">
        <v>216</v>
      </c>
      <c r="M178" s="90">
        <v>2</v>
      </c>
      <c r="N178" s="90">
        <v>1</v>
      </c>
      <c r="O178" s="91">
        <f t="shared" si="46"/>
        <v>2</v>
      </c>
      <c r="P178" s="92" t="str">
        <f t="shared" si="47"/>
        <v>Bajo</v>
      </c>
      <c r="Q178" s="90">
        <v>10</v>
      </c>
      <c r="R178" s="92">
        <f t="shared" si="48"/>
        <v>20</v>
      </c>
      <c r="S178" s="92" t="str">
        <f t="shared" si="51"/>
        <v>IV</v>
      </c>
      <c r="T178" s="92" t="str">
        <f t="shared" si="56"/>
        <v>Aceptable</v>
      </c>
      <c r="U178" s="88"/>
      <c r="V178" s="88"/>
      <c r="W178" s="88"/>
      <c r="X178" s="93"/>
      <c r="Y178" s="93" t="s">
        <v>249</v>
      </c>
      <c r="Z178" s="88" t="s">
        <v>250</v>
      </c>
      <c r="AA178" s="88" t="s">
        <v>219</v>
      </c>
      <c r="AB178" s="88" t="s">
        <v>251</v>
      </c>
      <c r="AC178" s="88" t="s">
        <v>219</v>
      </c>
      <c r="AD178" s="88" t="s">
        <v>252</v>
      </c>
      <c r="AE178" s="88" t="s">
        <v>219</v>
      </c>
    </row>
    <row r="179" spans="1:31" s="94" customFormat="1" ht="68.45" customHeight="1">
      <c r="A179" s="146"/>
      <c r="B179" s="146"/>
      <c r="C179" s="146"/>
      <c r="D179" s="146"/>
      <c r="E179" s="88" t="s">
        <v>211</v>
      </c>
      <c r="F179" s="88" t="s">
        <v>253</v>
      </c>
      <c r="G179" s="88" t="s">
        <v>254</v>
      </c>
      <c r="H179" s="88" t="s">
        <v>417</v>
      </c>
      <c r="I179" s="88" t="s">
        <v>418</v>
      </c>
      <c r="J179" s="88" t="s">
        <v>216</v>
      </c>
      <c r="K179" s="88" t="s">
        <v>258</v>
      </c>
      <c r="L179" s="88" t="s">
        <v>237</v>
      </c>
      <c r="M179" s="90">
        <v>2</v>
      </c>
      <c r="N179" s="90">
        <v>1</v>
      </c>
      <c r="O179" s="91">
        <f t="shared" si="46"/>
        <v>2</v>
      </c>
      <c r="P179" s="92" t="str">
        <f t="shared" si="47"/>
        <v>Bajo</v>
      </c>
      <c r="Q179" s="90">
        <v>10</v>
      </c>
      <c r="R179" s="92">
        <f t="shared" si="48"/>
        <v>20</v>
      </c>
      <c r="S179" s="92" t="str">
        <f t="shared" si="51"/>
        <v>IV</v>
      </c>
      <c r="T179" s="92" t="str">
        <f t="shared" si="56"/>
        <v>Aceptable</v>
      </c>
      <c r="U179" s="88"/>
      <c r="V179" s="88"/>
      <c r="W179" s="88"/>
      <c r="X179" s="93"/>
      <c r="Y179" s="93" t="s">
        <v>480</v>
      </c>
      <c r="Z179" s="88" t="s">
        <v>260</v>
      </c>
      <c r="AA179" s="88" t="s">
        <v>219</v>
      </c>
      <c r="AB179" s="88" t="s">
        <v>219</v>
      </c>
      <c r="AC179" s="88" t="s">
        <v>261</v>
      </c>
      <c r="AD179" s="88" t="s">
        <v>481</v>
      </c>
      <c r="AE179" s="88" t="s">
        <v>219</v>
      </c>
    </row>
    <row r="180" spans="1:31" s="94" customFormat="1" ht="68.45" customHeight="1">
      <c r="A180" s="146"/>
      <c r="B180" s="146"/>
      <c r="C180" s="146"/>
      <c r="D180" s="146"/>
      <c r="E180" s="101" t="s">
        <v>416</v>
      </c>
      <c r="F180" s="88" t="s">
        <v>253</v>
      </c>
      <c r="G180" s="88" t="s">
        <v>432</v>
      </c>
      <c r="H180" s="88" t="s">
        <v>433</v>
      </c>
      <c r="I180" s="88" t="s">
        <v>434</v>
      </c>
      <c r="J180" s="88" t="s">
        <v>321</v>
      </c>
      <c r="K180" s="88" t="s">
        <v>258</v>
      </c>
      <c r="L180" s="88" t="s">
        <v>237</v>
      </c>
      <c r="M180" s="95">
        <v>2</v>
      </c>
      <c r="N180" s="95">
        <v>1</v>
      </c>
      <c r="O180" s="91">
        <f t="shared" si="46"/>
        <v>2</v>
      </c>
      <c r="P180" s="92" t="str">
        <f t="shared" si="47"/>
        <v>Bajo</v>
      </c>
      <c r="Q180" s="90">
        <v>10</v>
      </c>
      <c r="R180" s="92">
        <f t="shared" si="48"/>
        <v>20</v>
      </c>
      <c r="S180" s="92" t="str">
        <f t="shared" si="51"/>
        <v>IV</v>
      </c>
      <c r="T180" s="92" t="str">
        <f t="shared" si="56"/>
        <v>Aceptable</v>
      </c>
      <c r="U180" s="88"/>
      <c r="V180" s="88"/>
      <c r="W180" s="88"/>
      <c r="X180" s="93"/>
      <c r="Y180" s="93" t="s">
        <v>259</v>
      </c>
      <c r="Z180" s="88" t="s">
        <v>260</v>
      </c>
      <c r="AA180" s="88" t="s">
        <v>219</v>
      </c>
      <c r="AB180" s="88" t="s">
        <v>219</v>
      </c>
      <c r="AC180" s="88" t="s">
        <v>435</v>
      </c>
      <c r="AD180" s="88" t="s">
        <v>436</v>
      </c>
      <c r="AE180" s="88" t="s">
        <v>219</v>
      </c>
    </row>
    <row r="181" spans="1:31" s="94" customFormat="1" ht="68.45" customHeight="1">
      <c r="A181" s="146"/>
      <c r="B181" s="146"/>
      <c r="C181" s="146"/>
      <c r="D181" s="146"/>
      <c r="E181" s="88" t="s">
        <v>211</v>
      </c>
      <c r="F181" s="88" t="s">
        <v>280</v>
      </c>
      <c r="G181" s="88" t="s">
        <v>306</v>
      </c>
      <c r="H181" s="88" t="s">
        <v>482</v>
      </c>
      <c r="I181" s="88" t="s">
        <v>483</v>
      </c>
      <c r="J181" s="88" t="s">
        <v>216</v>
      </c>
      <c r="K181" s="88" t="s">
        <v>216</v>
      </c>
      <c r="L181" s="88" t="s">
        <v>216</v>
      </c>
      <c r="M181" s="90">
        <v>2</v>
      </c>
      <c r="N181" s="90">
        <v>1</v>
      </c>
      <c r="O181" s="91">
        <f t="shared" si="46"/>
        <v>2</v>
      </c>
      <c r="P181" s="92" t="str">
        <f t="shared" si="47"/>
        <v>Bajo</v>
      </c>
      <c r="Q181" s="90">
        <v>10</v>
      </c>
      <c r="R181" s="92">
        <f t="shared" si="48"/>
        <v>20</v>
      </c>
      <c r="S181" s="92" t="str">
        <f t="shared" si="51"/>
        <v>IV</v>
      </c>
      <c r="T181" s="92" t="str">
        <f t="shared" si="56"/>
        <v>Aceptable</v>
      </c>
      <c r="U181" s="88"/>
      <c r="V181" s="88"/>
      <c r="W181" s="88"/>
      <c r="X181" s="93"/>
      <c r="Y181" s="93" t="s">
        <v>403</v>
      </c>
      <c r="Z181" s="88" t="s">
        <v>313</v>
      </c>
      <c r="AA181" s="88" t="s">
        <v>219</v>
      </c>
      <c r="AB181" s="88" t="s">
        <v>219</v>
      </c>
      <c r="AC181" s="88" t="s">
        <v>219</v>
      </c>
      <c r="AD181" s="88" t="s">
        <v>484</v>
      </c>
      <c r="AE181" s="88" t="s">
        <v>219</v>
      </c>
    </row>
    <row r="182" spans="1:31" s="94" customFormat="1" ht="68.45" customHeight="1">
      <c r="A182" s="146"/>
      <c r="B182" s="146"/>
      <c r="C182" s="146"/>
      <c r="D182" s="146"/>
      <c r="E182" s="88" t="s">
        <v>211</v>
      </c>
      <c r="F182" s="88" t="s">
        <v>280</v>
      </c>
      <c r="G182" s="88" t="s">
        <v>297</v>
      </c>
      <c r="H182" s="88" t="s">
        <v>298</v>
      </c>
      <c r="I182" s="88" t="s">
        <v>295</v>
      </c>
      <c r="J182" s="88" t="s">
        <v>299</v>
      </c>
      <c r="K182" s="88" t="s">
        <v>300</v>
      </c>
      <c r="L182" s="88" t="s">
        <v>301</v>
      </c>
      <c r="M182" s="90">
        <v>2</v>
      </c>
      <c r="N182" s="90">
        <v>3</v>
      </c>
      <c r="O182" s="91">
        <f t="shared" si="46"/>
        <v>6</v>
      </c>
      <c r="P182" s="92" t="str">
        <f t="shared" si="47"/>
        <v>Medio</v>
      </c>
      <c r="Q182" s="90">
        <v>60</v>
      </c>
      <c r="R182" s="92">
        <f t="shared" si="48"/>
        <v>360</v>
      </c>
      <c r="S182" s="92" t="str">
        <f t="shared" si="51"/>
        <v>II</v>
      </c>
      <c r="T182" s="91" t="str">
        <f t="shared" si="56"/>
        <v>No Aceptable o Aceptable con controles</v>
      </c>
      <c r="U182" s="88"/>
      <c r="V182" s="88"/>
      <c r="W182" s="88"/>
      <c r="X182" s="93"/>
      <c r="Y182" s="93" t="s">
        <v>302</v>
      </c>
      <c r="Z182" s="88" t="s">
        <v>303</v>
      </c>
      <c r="AA182" s="88" t="s">
        <v>219</v>
      </c>
      <c r="AB182" s="88" t="s">
        <v>219</v>
      </c>
      <c r="AC182" s="88" t="s">
        <v>304</v>
      </c>
      <c r="AD182" s="88" t="s">
        <v>305</v>
      </c>
      <c r="AE182" s="88" t="s">
        <v>219</v>
      </c>
    </row>
    <row r="183" spans="1:31" s="94" customFormat="1" ht="68.45" customHeight="1">
      <c r="A183" s="146"/>
      <c r="B183" s="146"/>
      <c r="C183" s="146"/>
      <c r="D183" s="146"/>
      <c r="E183" s="88" t="s">
        <v>211</v>
      </c>
      <c r="F183" s="88" t="s">
        <v>280</v>
      </c>
      <c r="G183" s="88" t="s">
        <v>281</v>
      </c>
      <c r="H183" s="88" t="s">
        <v>294</v>
      </c>
      <c r="I183" s="88" t="s">
        <v>295</v>
      </c>
      <c r="J183" s="88" t="s">
        <v>216</v>
      </c>
      <c r="K183" s="88" t="s">
        <v>216</v>
      </c>
      <c r="L183" s="88" t="s">
        <v>284</v>
      </c>
      <c r="M183" s="90">
        <v>2</v>
      </c>
      <c r="N183" s="90">
        <v>4</v>
      </c>
      <c r="O183" s="91">
        <f t="shared" si="46"/>
        <v>8</v>
      </c>
      <c r="P183" s="92" t="str">
        <f t="shared" si="47"/>
        <v>Medio</v>
      </c>
      <c r="Q183" s="90">
        <v>60</v>
      </c>
      <c r="R183" s="92">
        <f t="shared" si="48"/>
        <v>480</v>
      </c>
      <c r="S183" s="92" t="str">
        <f t="shared" si="51"/>
        <v>II</v>
      </c>
      <c r="T183" s="91" t="str">
        <f t="shared" si="56"/>
        <v>No Aceptable o Aceptable con controles</v>
      </c>
      <c r="U183" s="88"/>
      <c r="V183" s="88"/>
      <c r="W183" s="88"/>
      <c r="X183" s="93"/>
      <c r="Y183" s="93" t="s">
        <v>486</v>
      </c>
      <c r="Z183" s="101" t="s">
        <v>292</v>
      </c>
      <c r="AA183" s="88" t="s">
        <v>219</v>
      </c>
      <c r="AB183" s="88" t="s">
        <v>219</v>
      </c>
      <c r="AC183" s="88" t="s">
        <v>219</v>
      </c>
      <c r="AD183" s="88" t="s">
        <v>296</v>
      </c>
      <c r="AE183" s="88" t="s">
        <v>219</v>
      </c>
    </row>
    <row r="184" spans="1:31" s="94" customFormat="1" ht="68.45" customHeight="1">
      <c r="A184" s="146"/>
      <c r="B184" s="146"/>
      <c r="C184" s="146"/>
      <c r="D184" s="146"/>
      <c r="E184" s="88" t="s">
        <v>211</v>
      </c>
      <c r="F184" s="88" t="s">
        <v>152</v>
      </c>
      <c r="G184" s="88" t="s">
        <v>230</v>
      </c>
      <c r="H184" s="88" t="s">
        <v>231</v>
      </c>
      <c r="I184" s="88" t="s">
        <v>352</v>
      </c>
      <c r="J184" s="88" t="s">
        <v>216</v>
      </c>
      <c r="K184" s="88" t="s">
        <v>225</v>
      </c>
      <c r="L184" s="88" t="s">
        <v>226</v>
      </c>
      <c r="M184" s="90">
        <v>2</v>
      </c>
      <c r="N184" s="90">
        <v>3</v>
      </c>
      <c r="O184" s="91">
        <f t="shared" si="46"/>
        <v>6</v>
      </c>
      <c r="P184" s="92" t="str">
        <f t="shared" si="47"/>
        <v>Medio</v>
      </c>
      <c r="Q184" s="90">
        <v>25</v>
      </c>
      <c r="R184" s="92">
        <f t="shared" si="48"/>
        <v>150</v>
      </c>
      <c r="S184" s="92" t="str">
        <f t="shared" si="51"/>
        <v>II</v>
      </c>
      <c r="T184" s="91" t="str">
        <f t="shared" si="56"/>
        <v>No Aceptable o Aceptable con controles</v>
      </c>
      <c r="U184" s="88"/>
      <c r="V184" s="88"/>
      <c r="W184" s="88"/>
      <c r="X184" s="93"/>
      <c r="Y184" s="93" t="s">
        <v>227</v>
      </c>
      <c r="Z184" s="88" t="s">
        <v>228</v>
      </c>
      <c r="AA184" s="88" t="s">
        <v>219</v>
      </c>
      <c r="AB184" s="88" t="s">
        <v>219</v>
      </c>
      <c r="AC184" s="88" t="s">
        <v>219</v>
      </c>
      <c r="AD184" s="88" t="s">
        <v>229</v>
      </c>
      <c r="AE184" s="88" t="s">
        <v>219</v>
      </c>
    </row>
    <row r="185" spans="1:31" s="94" customFormat="1" ht="68.45" customHeight="1">
      <c r="A185" s="146"/>
      <c r="B185" s="146"/>
      <c r="C185" s="146"/>
      <c r="D185" s="146"/>
      <c r="E185" s="88" t="s">
        <v>211</v>
      </c>
      <c r="F185" s="88" t="s">
        <v>152</v>
      </c>
      <c r="G185" s="88" t="s">
        <v>353</v>
      </c>
      <c r="H185" s="88" t="s">
        <v>354</v>
      </c>
      <c r="I185" s="88" t="s">
        <v>355</v>
      </c>
      <c r="J185" s="88" t="s">
        <v>216</v>
      </c>
      <c r="K185" s="88" t="s">
        <v>225</v>
      </c>
      <c r="L185" s="88" t="s">
        <v>226</v>
      </c>
      <c r="M185" s="90">
        <v>2</v>
      </c>
      <c r="N185" s="90">
        <v>3</v>
      </c>
      <c r="O185" s="91">
        <f t="shared" si="46"/>
        <v>6</v>
      </c>
      <c r="P185" s="92" t="str">
        <f t="shared" si="47"/>
        <v>Medio</v>
      </c>
      <c r="Q185" s="90">
        <v>25</v>
      </c>
      <c r="R185" s="92">
        <f t="shared" si="48"/>
        <v>150</v>
      </c>
      <c r="S185" s="92" t="str">
        <f t="shared" si="51"/>
        <v>II</v>
      </c>
      <c r="T185" s="91" t="str">
        <f t="shared" si="56"/>
        <v>No Aceptable o Aceptable con controles</v>
      </c>
      <c r="U185" s="88"/>
      <c r="V185" s="88"/>
      <c r="W185" s="88"/>
      <c r="X185" s="93"/>
      <c r="Y185" s="93" t="s">
        <v>227</v>
      </c>
      <c r="Z185" s="88" t="s">
        <v>228</v>
      </c>
      <c r="AA185" s="88" t="s">
        <v>219</v>
      </c>
      <c r="AB185" s="88" t="s">
        <v>219</v>
      </c>
      <c r="AC185" s="88" t="s">
        <v>219</v>
      </c>
      <c r="AD185" s="88" t="s">
        <v>229</v>
      </c>
      <c r="AE185" s="88" t="s">
        <v>219</v>
      </c>
    </row>
    <row r="186" spans="1:31" s="94" customFormat="1" ht="68.45" customHeight="1">
      <c r="A186" s="146"/>
      <c r="B186" s="146"/>
      <c r="C186" s="146"/>
      <c r="D186" s="146"/>
      <c r="E186" s="88" t="s">
        <v>211</v>
      </c>
      <c r="F186" s="88" t="s">
        <v>152</v>
      </c>
      <c r="G186" s="88" t="s">
        <v>356</v>
      </c>
      <c r="H186" s="88" t="s">
        <v>357</v>
      </c>
      <c r="I186" s="88" t="s">
        <v>358</v>
      </c>
      <c r="J186" s="88" t="s">
        <v>216</v>
      </c>
      <c r="K186" s="88" t="s">
        <v>225</v>
      </c>
      <c r="L186" s="88" t="s">
        <v>226</v>
      </c>
      <c r="M186" s="90">
        <v>2</v>
      </c>
      <c r="N186" s="90">
        <v>3</v>
      </c>
      <c r="O186" s="91">
        <f t="shared" si="46"/>
        <v>6</v>
      </c>
      <c r="P186" s="92" t="str">
        <f t="shared" si="47"/>
        <v>Medio</v>
      </c>
      <c r="Q186" s="90">
        <v>25</v>
      </c>
      <c r="R186" s="92">
        <f t="shared" si="48"/>
        <v>150</v>
      </c>
      <c r="S186" s="92" t="str">
        <f t="shared" si="51"/>
        <v>II</v>
      </c>
      <c r="T186" s="91" t="str">
        <f t="shared" si="56"/>
        <v>No Aceptable o Aceptable con controles</v>
      </c>
      <c r="U186" s="88"/>
      <c r="V186" s="88"/>
      <c r="W186" s="88"/>
      <c r="X186" s="93"/>
      <c r="Y186" s="93" t="s">
        <v>227</v>
      </c>
      <c r="Z186" s="88" t="s">
        <v>228</v>
      </c>
      <c r="AA186" s="88" t="s">
        <v>219</v>
      </c>
      <c r="AB186" s="88" t="s">
        <v>219</v>
      </c>
      <c r="AC186" s="88" t="s">
        <v>219</v>
      </c>
      <c r="AD186" s="88" t="s">
        <v>229</v>
      </c>
      <c r="AE186" s="88" t="s">
        <v>219</v>
      </c>
    </row>
    <row r="187" spans="1:31" s="94" customFormat="1" ht="68.45" customHeight="1">
      <c r="A187" s="146" t="s">
        <v>207</v>
      </c>
      <c r="B187" s="146" t="s">
        <v>498</v>
      </c>
      <c r="C187" s="146" t="s">
        <v>499</v>
      </c>
      <c r="D187" s="162" t="s">
        <v>501</v>
      </c>
      <c r="E187" s="88" t="s">
        <v>211</v>
      </c>
      <c r="F187" s="89" t="s">
        <v>212</v>
      </c>
      <c r="G187" s="90" t="s">
        <v>344</v>
      </c>
      <c r="H187" s="88" t="s">
        <v>345</v>
      </c>
      <c r="I187" s="88" t="s">
        <v>346</v>
      </c>
      <c r="J187" s="88" t="s">
        <v>216</v>
      </c>
      <c r="K187" s="88" t="s">
        <v>274</v>
      </c>
      <c r="L187" s="88" t="s">
        <v>348</v>
      </c>
      <c r="M187" s="90">
        <v>2</v>
      </c>
      <c r="N187" s="90">
        <v>3</v>
      </c>
      <c r="O187" s="91">
        <f t="shared" si="46"/>
        <v>6</v>
      </c>
      <c r="P187" s="92" t="str">
        <f t="shared" si="47"/>
        <v>Medio</v>
      </c>
      <c r="Q187" s="90">
        <v>10</v>
      </c>
      <c r="R187" s="91">
        <f t="shared" si="48"/>
        <v>60</v>
      </c>
      <c r="S187" s="92" t="str">
        <f t="shared" si="51"/>
        <v>III</v>
      </c>
      <c r="T187" s="91" t="s">
        <v>142</v>
      </c>
      <c r="U187" s="88">
        <v>0</v>
      </c>
      <c r="V187" s="88">
        <v>2</v>
      </c>
      <c r="W187" s="88">
        <f>U187+V187</f>
        <v>2</v>
      </c>
      <c r="X187" s="100"/>
      <c r="Y187" s="100" t="s">
        <v>349</v>
      </c>
      <c r="Z187" s="88" t="s">
        <v>218</v>
      </c>
      <c r="AA187" s="88" t="s">
        <v>219</v>
      </c>
      <c r="AB187" s="88" t="s">
        <v>219</v>
      </c>
      <c r="AC187" s="88" t="s">
        <v>219</v>
      </c>
      <c r="AD187" s="88" t="s">
        <v>350</v>
      </c>
      <c r="AE187" s="88" t="s">
        <v>221</v>
      </c>
    </row>
    <row r="188" spans="1:31" s="94" customFormat="1" ht="68.45" customHeight="1">
      <c r="A188" s="146"/>
      <c r="B188" s="146"/>
      <c r="C188" s="146"/>
      <c r="D188" s="146"/>
      <c r="E188" s="88" t="s">
        <v>211</v>
      </c>
      <c r="F188" s="88" t="s">
        <v>150</v>
      </c>
      <c r="G188" s="88" t="s">
        <v>242</v>
      </c>
      <c r="H188" s="88" t="s">
        <v>247</v>
      </c>
      <c r="I188" s="88" t="s">
        <v>248</v>
      </c>
      <c r="J188" s="88" t="s">
        <v>216</v>
      </c>
      <c r="K188" s="88" t="s">
        <v>236</v>
      </c>
      <c r="L188" s="88" t="s">
        <v>216</v>
      </c>
      <c r="M188" s="90">
        <v>2</v>
      </c>
      <c r="N188" s="90">
        <v>1</v>
      </c>
      <c r="O188" s="91">
        <f t="shared" si="46"/>
        <v>2</v>
      </c>
      <c r="P188" s="92" t="str">
        <f t="shared" si="47"/>
        <v>Bajo</v>
      </c>
      <c r="Q188" s="90">
        <v>10</v>
      </c>
      <c r="R188" s="91">
        <f t="shared" si="48"/>
        <v>20</v>
      </c>
      <c r="S188" s="92" t="str">
        <f t="shared" si="51"/>
        <v>IV</v>
      </c>
      <c r="T188" s="91" t="str">
        <f t="shared" ref="T188:T201" si="57">IF(S188="","",IF(OR(S188="IV",S188="III"),"Aceptable",IF(S188="II","No Aceptable o Aceptable con controles",IF(S188="I","No Aceptable","Error"))))</f>
        <v>Aceptable</v>
      </c>
      <c r="U188" s="88"/>
      <c r="V188" s="88"/>
      <c r="W188" s="88"/>
      <c r="X188" s="93"/>
      <c r="Y188" s="93" t="s">
        <v>249</v>
      </c>
      <c r="Z188" s="88" t="s">
        <v>250</v>
      </c>
      <c r="AA188" s="88" t="s">
        <v>219</v>
      </c>
      <c r="AB188" s="88" t="s">
        <v>251</v>
      </c>
      <c r="AC188" s="88" t="s">
        <v>219</v>
      </c>
      <c r="AD188" s="88" t="s">
        <v>252</v>
      </c>
      <c r="AE188" s="88" t="s">
        <v>219</v>
      </c>
    </row>
    <row r="189" spans="1:31" s="94" customFormat="1" ht="68.45" customHeight="1">
      <c r="A189" s="146"/>
      <c r="B189" s="146"/>
      <c r="C189" s="146"/>
      <c r="D189" s="146"/>
      <c r="E189" s="88" t="s">
        <v>211</v>
      </c>
      <c r="F189" s="88" t="s">
        <v>253</v>
      </c>
      <c r="G189" s="88" t="s">
        <v>254</v>
      </c>
      <c r="H189" s="88" t="s">
        <v>417</v>
      </c>
      <c r="I189" s="88" t="s">
        <v>418</v>
      </c>
      <c r="J189" s="88" t="s">
        <v>216</v>
      </c>
      <c r="K189" s="88" t="s">
        <v>258</v>
      </c>
      <c r="L189" s="88" t="s">
        <v>237</v>
      </c>
      <c r="M189" s="90">
        <v>2</v>
      </c>
      <c r="N189" s="90">
        <v>1</v>
      </c>
      <c r="O189" s="91">
        <f t="shared" si="46"/>
        <v>2</v>
      </c>
      <c r="P189" s="92" t="str">
        <f t="shared" si="47"/>
        <v>Bajo</v>
      </c>
      <c r="Q189" s="90">
        <v>10</v>
      </c>
      <c r="R189" s="91">
        <f t="shared" si="48"/>
        <v>20</v>
      </c>
      <c r="S189" s="92" t="str">
        <f t="shared" si="51"/>
        <v>IV</v>
      </c>
      <c r="T189" s="91" t="str">
        <f t="shared" si="57"/>
        <v>Aceptable</v>
      </c>
      <c r="U189" s="88"/>
      <c r="V189" s="88"/>
      <c r="W189" s="88"/>
      <c r="X189" s="93"/>
      <c r="Y189" s="93" t="s">
        <v>480</v>
      </c>
      <c r="Z189" s="88" t="s">
        <v>260</v>
      </c>
      <c r="AA189" s="88" t="s">
        <v>219</v>
      </c>
      <c r="AB189" s="88" t="s">
        <v>219</v>
      </c>
      <c r="AC189" s="88" t="s">
        <v>261</v>
      </c>
      <c r="AD189" s="88" t="s">
        <v>481</v>
      </c>
      <c r="AE189" s="88" t="s">
        <v>219</v>
      </c>
    </row>
    <row r="190" spans="1:31" s="94" customFormat="1" ht="68.45" customHeight="1">
      <c r="A190" s="146"/>
      <c r="B190" s="146"/>
      <c r="C190" s="146"/>
      <c r="D190" s="146"/>
      <c r="E190" s="88" t="s">
        <v>211</v>
      </c>
      <c r="F190" s="88" t="s">
        <v>280</v>
      </c>
      <c r="G190" s="88" t="s">
        <v>306</v>
      </c>
      <c r="H190" s="88" t="s">
        <v>482</v>
      </c>
      <c r="I190" s="88" t="s">
        <v>483</v>
      </c>
      <c r="J190" s="88" t="s">
        <v>216</v>
      </c>
      <c r="K190" s="88" t="s">
        <v>216</v>
      </c>
      <c r="L190" s="88" t="s">
        <v>216</v>
      </c>
      <c r="M190" s="90">
        <v>2</v>
      </c>
      <c r="N190" s="90">
        <v>4</v>
      </c>
      <c r="O190" s="91">
        <f t="shared" si="46"/>
        <v>8</v>
      </c>
      <c r="P190" s="92" t="str">
        <f t="shared" si="47"/>
        <v>Medio</v>
      </c>
      <c r="Q190" s="90">
        <v>60</v>
      </c>
      <c r="R190" s="91">
        <f t="shared" si="48"/>
        <v>480</v>
      </c>
      <c r="S190" s="92" t="str">
        <f t="shared" si="51"/>
        <v>II</v>
      </c>
      <c r="T190" s="91" t="str">
        <f t="shared" si="57"/>
        <v>No Aceptable o Aceptable con controles</v>
      </c>
      <c r="U190" s="88"/>
      <c r="V190" s="88"/>
      <c r="W190" s="88"/>
      <c r="X190" s="93"/>
      <c r="Y190" s="93" t="s">
        <v>403</v>
      </c>
      <c r="Z190" s="88" t="s">
        <v>313</v>
      </c>
      <c r="AA190" s="88" t="s">
        <v>219</v>
      </c>
      <c r="AB190" s="88" t="s">
        <v>219</v>
      </c>
      <c r="AC190" s="88" t="s">
        <v>219</v>
      </c>
      <c r="AD190" s="88" t="s">
        <v>484</v>
      </c>
      <c r="AE190" s="88" t="s">
        <v>219</v>
      </c>
    </row>
    <row r="191" spans="1:31" s="94" customFormat="1" ht="68.45" customHeight="1">
      <c r="A191" s="146"/>
      <c r="B191" s="146"/>
      <c r="C191" s="146"/>
      <c r="D191" s="146"/>
      <c r="E191" s="88" t="s">
        <v>211</v>
      </c>
      <c r="F191" s="88" t="s">
        <v>280</v>
      </c>
      <c r="G191" s="88" t="s">
        <v>281</v>
      </c>
      <c r="H191" s="88" t="s">
        <v>294</v>
      </c>
      <c r="I191" s="88" t="s">
        <v>295</v>
      </c>
      <c r="J191" s="88" t="s">
        <v>216</v>
      </c>
      <c r="K191" s="88" t="s">
        <v>216</v>
      </c>
      <c r="L191" s="88" t="s">
        <v>284</v>
      </c>
      <c r="M191" s="90">
        <v>2</v>
      </c>
      <c r="N191" s="90">
        <v>4</v>
      </c>
      <c r="O191" s="91">
        <f t="shared" si="46"/>
        <v>8</v>
      </c>
      <c r="P191" s="92" t="str">
        <f t="shared" si="47"/>
        <v>Medio</v>
      </c>
      <c r="Q191" s="90">
        <v>60</v>
      </c>
      <c r="R191" s="91">
        <f t="shared" si="48"/>
        <v>480</v>
      </c>
      <c r="S191" s="92" t="str">
        <f t="shared" si="51"/>
        <v>II</v>
      </c>
      <c r="T191" s="91" t="str">
        <f t="shared" si="57"/>
        <v>No Aceptable o Aceptable con controles</v>
      </c>
      <c r="U191" s="88"/>
      <c r="V191" s="88"/>
      <c r="W191" s="88"/>
      <c r="X191" s="93"/>
      <c r="Y191" s="93" t="s">
        <v>486</v>
      </c>
      <c r="Z191" s="101" t="s">
        <v>292</v>
      </c>
      <c r="AA191" s="88" t="s">
        <v>219</v>
      </c>
      <c r="AB191" s="88" t="s">
        <v>219</v>
      </c>
      <c r="AC191" s="88" t="s">
        <v>219</v>
      </c>
      <c r="AD191" s="88" t="s">
        <v>296</v>
      </c>
      <c r="AE191" s="88" t="s">
        <v>219</v>
      </c>
    </row>
    <row r="192" spans="1:31" s="94" customFormat="1" ht="68.45" customHeight="1">
      <c r="A192" s="146"/>
      <c r="B192" s="146"/>
      <c r="C192" s="146"/>
      <c r="D192" s="146"/>
      <c r="E192" s="88" t="s">
        <v>211</v>
      </c>
      <c r="F192" s="88" t="s">
        <v>152</v>
      </c>
      <c r="G192" s="88" t="s">
        <v>230</v>
      </c>
      <c r="H192" s="88" t="s">
        <v>231</v>
      </c>
      <c r="I192" s="88" t="s">
        <v>352</v>
      </c>
      <c r="J192" s="88" t="s">
        <v>216</v>
      </c>
      <c r="K192" s="88" t="s">
        <v>225</v>
      </c>
      <c r="L192" s="88" t="s">
        <v>226</v>
      </c>
      <c r="M192" s="90">
        <v>2</v>
      </c>
      <c r="N192" s="90">
        <v>3</v>
      </c>
      <c r="O192" s="91">
        <f t="shared" si="46"/>
        <v>6</v>
      </c>
      <c r="P192" s="92" t="str">
        <f t="shared" si="47"/>
        <v>Medio</v>
      </c>
      <c r="Q192" s="90">
        <v>25</v>
      </c>
      <c r="R192" s="91">
        <f t="shared" si="48"/>
        <v>150</v>
      </c>
      <c r="S192" s="92" t="str">
        <f t="shared" si="51"/>
        <v>II</v>
      </c>
      <c r="T192" s="91" t="str">
        <f t="shared" si="57"/>
        <v>No Aceptable o Aceptable con controles</v>
      </c>
      <c r="U192" s="88"/>
      <c r="V192" s="88"/>
      <c r="W192" s="88"/>
      <c r="X192" s="93"/>
      <c r="Y192" s="93" t="s">
        <v>227</v>
      </c>
      <c r="Z192" s="88" t="s">
        <v>228</v>
      </c>
      <c r="AA192" s="88" t="s">
        <v>219</v>
      </c>
      <c r="AB192" s="88" t="s">
        <v>219</v>
      </c>
      <c r="AC192" s="88" t="s">
        <v>219</v>
      </c>
      <c r="AD192" s="88" t="s">
        <v>229</v>
      </c>
      <c r="AE192" s="88" t="s">
        <v>219</v>
      </c>
    </row>
    <row r="193" spans="1:31" s="102" customFormat="1" ht="68.45" customHeight="1">
      <c r="A193" s="146"/>
      <c r="B193" s="146"/>
      <c r="C193" s="146"/>
      <c r="D193" s="146"/>
      <c r="E193" s="93" t="s">
        <v>316</v>
      </c>
      <c r="F193" s="88" t="s">
        <v>317</v>
      </c>
      <c r="G193" s="88" t="s">
        <v>318</v>
      </c>
      <c r="H193" s="88" t="s">
        <v>319</v>
      </c>
      <c r="I193" s="88" t="s">
        <v>320</v>
      </c>
      <c r="J193" s="88" t="s">
        <v>321</v>
      </c>
      <c r="K193" s="88" t="s">
        <v>322</v>
      </c>
      <c r="L193" s="88" t="s">
        <v>323</v>
      </c>
      <c r="M193" s="95">
        <v>2</v>
      </c>
      <c r="N193" s="95">
        <v>1</v>
      </c>
      <c r="O193" s="91">
        <f t="shared" si="46"/>
        <v>2</v>
      </c>
      <c r="P193" s="92" t="str">
        <f t="shared" si="47"/>
        <v>Bajo</v>
      </c>
      <c r="Q193" s="95">
        <v>10</v>
      </c>
      <c r="R193" s="92">
        <f t="shared" si="48"/>
        <v>20</v>
      </c>
      <c r="S193" s="92" t="str">
        <f t="shared" si="51"/>
        <v>IV</v>
      </c>
      <c r="T193" s="92" t="str">
        <f t="shared" si="57"/>
        <v>Aceptable</v>
      </c>
      <c r="U193" s="88"/>
      <c r="V193" s="88"/>
      <c r="W193" s="88"/>
      <c r="X193" s="93"/>
      <c r="Y193" s="93" t="s">
        <v>312</v>
      </c>
      <c r="Z193" s="88" t="s">
        <v>324</v>
      </c>
      <c r="AA193" s="88" t="s">
        <v>278</v>
      </c>
      <c r="AB193" s="88" t="s">
        <v>278</v>
      </c>
      <c r="AC193" s="88" t="s">
        <v>325</v>
      </c>
      <c r="AD193" s="88" t="s">
        <v>326</v>
      </c>
      <c r="AE193" s="88" t="s">
        <v>219</v>
      </c>
    </row>
    <row r="194" spans="1:31" s="94" customFormat="1" ht="68.45" customHeight="1">
      <c r="A194" s="146"/>
      <c r="B194" s="146"/>
      <c r="C194" s="146"/>
      <c r="D194" s="146"/>
      <c r="E194" s="88" t="s">
        <v>211</v>
      </c>
      <c r="F194" s="88" t="s">
        <v>152</v>
      </c>
      <c r="G194" s="88" t="s">
        <v>353</v>
      </c>
      <c r="H194" s="88" t="s">
        <v>354</v>
      </c>
      <c r="I194" s="88" t="s">
        <v>355</v>
      </c>
      <c r="J194" s="88" t="s">
        <v>216</v>
      </c>
      <c r="K194" s="88" t="s">
        <v>225</v>
      </c>
      <c r="L194" s="88" t="s">
        <v>226</v>
      </c>
      <c r="M194" s="90">
        <v>2</v>
      </c>
      <c r="N194" s="90">
        <v>3</v>
      </c>
      <c r="O194" s="91">
        <f t="shared" si="46"/>
        <v>6</v>
      </c>
      <c r="P194" s="92" t="str">
        <f t="shared" si="47"/>
        <v>Medio</v>
      </c>
      <c r="Q194" s="90">
        <v>25</v>
      </c>
      <c r="R194" s="91">
        <f t="shared" si="48"/>
        <v>150</v>
      </c>
      <c r="S194" s="92" t="str">
        <f t="shared" si="51"/>
        <v>II</v>
      </c>
      <c r="T194" s="91" t="str">
        <f t="shared" si="57"/>
        <v>No Aceptable o Aceptable con controles</v>
      </c>
      <c r="U194" s="88"/>
      <c r="V194" s="88"/>
      <c r="W194" s="88"/>
      <c r="X194" s="93"/>
      <c r="Y194" s="93" t="s">
        <v>227</v>
      </c>
      <c r="Z194" s="88" t="s">
        <v>228</v>
      </c>
      <c r="AA194" s="88" t="s">
        <v>219</v>
      </c>
      <c r="AB194" s="88" t="s">
        <v>219</v>
      </c>
      <c r="AC194" s="88" t="s">
        <v>219</v>
      </c>
      <c r="AD194" s="88" t="s">
        <v>229</v>
      </c>
      <c r="AE194" s="88" t="s">
        <v>219</v>
      </c>
    </row>
    <row r="195" spans="1:31" s="94" customFormat="1" ht="60.75" customHeight="1">
      <c r="A195" s="146"/>
      <c r="B195" s="146"/>
      <c r="C195" s="146"/>
      <c r="D195" s="146"/>
      <c r="E195" s="97" t="s">
        <v>211</v>
      </c>
      <c r="F195" s="98" t="s">
        <v>280</v>
      </c>
      <c r="G195" s="98" t="s">
        <v>281</v>
      </c>
      <c r="H195" s="98" t="s">
        <v>282</v>
      </c>
      <c r="I195" s="98" t="s">
        <v>283</v>
      </c>
      <c r="J195" s="98" t="s">
        <v>216</v>
      </c>
      <c r="K195" s="98" t="s">
        <v>216</v>
      </c>
      <c r="L195" s="98" t="s">
        <v>284</v>
      </c>
      <c r="M195" s="95">
        <v>2</v>
      </c>
      <c r="N195" s="95">
        <v>2</v>
      </c>
      <c r="O195" s="91">
        <f t="shared" si="46"/>
        <v>4</v>
      </c>
      <c r="P195" s="92" t="str">
        <f t="shared" si="47"/>
        <v>Bajo</v>
      </c>
      <c r="Q195" s="90">
        <v>60</v>
      </c>
      <c r="R195" s="92">
        <f t="shared" si="48"/>
        <v>240</v>
      </c>
      <c r="S195" s="92" t="str">
        <f t="shared" si="51"/>
        <v>II</v>
      </c>
      <c r="T195" s="91" t="str">
        <f t="shared" si="57"/>
        <v>No Aceptable o Aceptable con controles</v>
      </c>
      <c r="U195" s="88"/>
      <c r="V195" s="88"/>
      <c r="W195" s="88"/>
      <c r="X195" s="93"/>
      <c r="Y195" s="93" t="s">
        <v>285</v>
      </c>
      <c r="Z195" s="88" t="s">
        <v>286</v>
      </c>
      <c r="AA195" s="99" t="s">
        <v>287</v>
      </c>
      <c r="AB195" s="99" t="s">
        <v>287</v>
      </c>
      <c r="AC195" s="88" t="s">
        <v>219</v>
      </c>
      <c r="AD195" s="88" t="s">
        <v>288</v>
      </c>
      <c r="AE195" s="88" t="s">
        <v>219</v>
      </c>
    </row>
    <row r="196" spans="1:31" s="94" customFormat="1" ht="60.75" customHeight="1">
      <c r="A196" s="146" t="s">
        <v>207</v>
      </c>
      <c r="B196" s="143" t="s">
        <v>502</v>
      </c>
      <c r="C196" s="146" t="s">
        <v>503</v>
      </c>
      <c r="D196" s="146" t="s">
        <v>504</v>
      </c>
      <c r="E196" s="97" t="s">
        <v>211</v>
      </c>
      <c r="F196" s="98" t="s">
        <v>280</v>
      </c>
      <c r="G196" s="98" t="s">
        <v>281</v>
      </c>
      <c r="H196" s="98" t="s">
        <v>289</v>
      </c>
      <c r="I196" s="98" t="s">
        <v>290</v>
      </c>
      <c r="J196" s="98" t="s">
        <v>216</v>
      </c>
      <c r="K196" s="98" t="s">
        <v>216</v>
      </c>
      <c r="L196" s="98" t="s">
        <v>284</v>
      </c>
      <c r="M196" s="90">
        <v>6</v>
      </c>
      <c r="N196" s="95">
        <v>3</v>
      </c>
      <c r="O196" s="91">
        <f t="shared" si="46"/>
        <v>18</v>
      </c>
      <c r="P196" s="92" t="str">
        <f t="shared" si="47"/>
        <v>Alto</v>
      </c>
      <c r="Q196" s="90">
        <v>60</v>
      </c>
      <c r="R196" s="92">
        <f t="shared" si="48"/>
        <v>1080</v>
      </c>
      <c r="S196" s="92" t="str">
        <f t="shared" si="51"/>
        <v>I</v>
      </c>
      <c r="T196" s="91" t="str">
        <f t="shared" si="57"/>
        <v>No Aceptable</v>
      </c>
      <c r="U196" s="137">
        <v>6</v>
      </c>
      <c r="V196" s="137">
        <v>1</v>
      </c>
      <c r="W196" s="137">
        <f>U196+V196</f>
        <v>7</v>
      </c>
      <c r="X196" s="100"/>
      <c r="Y196" s="100" t="s">
        <v>291</v>
      </c>
      <c r="Z196" s="101" t="s">
        <v>292</v>
      </c>
      <c r="AA196" s="99" t="s">
        <v>287</v>
      </c>
      <c r="AB196" s="99" t="s">
        <v>287</v>
      </c>
      <c r="AC196" s="88" t="s">
        <v>219</v>
      </c>
      <c r="AD196" s="88" t="s">
        <v>293</v>
      </c>
      <c r="AE196" s="88" t="s">
        <v>219</v>
      </c>
    </row>
    <row r="197" spans="1:31" s="102" customFormat="1" ht="68.45" customHeight="1">
      <c r="A197" s="146"/>
      <c r="B197" s="144"/>
      <c r="C197" s="146"/>
      <c r="D197" s="146"/>
      <c r="E197" s="93" t="s">
        <v>316</v>
      </c>
      <c r="F197" s="88" t="s">
        <v>317</v>
      </c>
      <c r="G197" s="88" t="s">
        <v>318</v>
      </c>
      <c r="H197" s="88" t="s">
        <v>319</v>
      </c>
      <c r="I197" s="88" t="s">
        <v>320</v>
      </c>
      <c r="J197" s="88" t="s">
        <v>321</v>
      </c>
      <c r="K197" s="88" t="s">
        <v>322</v>
      </c>
      <c r="L197" s="88" t="s">
        <v>323</v>
      </c>
      <c r="M197" s="95">
        <v>2</v>
      </c>
      <c r="N197" s="95">
        <v>1</v>
      </c>
      <c r="O197" s="91">
        <f t="shared" si="46"/>
        <v>2</v>
      </c>
      <c r="P197" s="92" t="str">
        <f t="shared" si="47"/>
        <v>Bajo</v>
      </c>
      <c r="Q197" s="95">
        <v>10</v>
      </c>
      <c r="R197" s="92">
        <f t="shared" si="48"/>
        <v>20</v>
      </c>
      <c r="S197" s="92" t="str">
        <f t="shared" si="51"/>
        <v>IV</v>
      </c>
      <c r="T197" s="92" t="str">
        <f t="shared" si="57"/>
        <v>Aceptable</v>
      </c>
      <c r="U197" s="138"/>
      <c r="V197" s="138"/>
      <c r="W197" s="138"/>
      <c r="X197" s="93"/>
      <c r="Y197" s="93" t="s">
        <v>312</v>
      </c>
      <c r="Z197" s="88" t="s">
        <v>324</v>
      </c>
      <c r="AA197" s="88" t="s">
        <v>278</v>
      </c>
      <c r="AB197" s="88" t="s">
        <v>278</v>
      </c>
      <c r="AC197" s="88" t="s">
        <v>325</v>
      </c>
      <c r="AD197" s="88" t="s">
        <v>326</v>
      </c>
      <c r="AE197" s="88" t="s">
        <v>219</v>
      </c>
    </row>
    <row r="198" spans="1:31" s="94" customFormat="1" ht="68.45" customHeight="1">
      <c r="A198" s="146"/>
      <c r="B198" s="144"/>
      <c r="C198" s="146"/>
      <c r="D198" s="146"/>
      <c r="E198" s="88" t="s">
        <v>211</v>
      </c>
      <c r="F198" s="88" t="s">
        <v>152</v>
      </c>
      <c r="G198" s="88" t="s">
        <v>230</v>
      </c>
      <c r="H198" s="88" t="s">
        <v>231</v>
      </c>
      <c r="I198" s="88" t="s">
        <v>352</v>
      </c>
      <c r="J198" s="88" t="s">
        <v>216</v>
      </c>
      <c r="K198" s="88" t="s">
        <v>225</v>
      </c>
      <c r="L198" s="88" t="s">
        <v>226</v>
      </c>
      <c r="M198" s="90">
        <v>2</v>
      </c>
      <c r="N198" s="90">
        <v>3</v>
      </c>
      <c r="O198" s="91">
        <f t="shared" si="46"/>
        <v>6</v>
      </c>
      <c r="P198" s="92" t="str">
        <f t="shared" si="47"/>
        <v>Medio</v>
      </c>
      <c r="Q198" s="90">
        <v>25</v>
      </c>
      <c r="R198" s="92">
        <f t="shared" si="48"/>
        <v>150</v>
      </c>
      <c r="S198" s="92" t="str">
        <f t="shared" si="51"/>
        <v>II</v>
      </c>
      <c r="T198" s="91" t="str">
        <f t="shared" si="57"/>
        <v>No Aceptable o Aceptable con controles</v>
      </c>
      <c r="U198" s="138"/>
      <c r="V198" s="138"/>
      <c r="W198" s="138"/>
      <c r="X198" s="93"/>
      <c r="Y198" s="93" t="s">
        <v>227</v>
      </c>
      <c r="Z198" s="88" t="s">
        <v>228</v>
      </c>
      <c r="AA198" s="88" t="s">
        <v>219</v>
      </c>
      <c r="AB198" s="88" t="s">
        <v>219</v>
      </c>
      <c r="AC198" s="88" t="s">
        <v>219</v>
      </c>
      <c r="AD198" s="88" t="s">
        <v>229</v>
      </c>
      <c r="AE198" s="88" t="s">
        <v>219</v>
      </c>
    </row>
    <row r="199" spans="1:31" s="94" customFormat="1" ht="68.45" customHeight="1">
      <c r="A199" s="146"/>
      <c r="B199" s="144"/>
      <c r="C199" s="146"/>
      <c r="D199" s="146"/>
      <c r="E199" s="88" t="s">
        <v>211</v>
      </c>
      <c r="F199" s="88" t="s">
        <v>152</v>
      </c>
      <c r="G199" s="88" t="s">
        <v>353</v>
      </c>
      <c r="H199" s="88" t="s">
        <v>354</v>
      </c>
      <c r="I199" s="88" t="s">
        <v>355</v>
      </c>
      <c r="J199" s="88" t="s">
        <v>216</v>
      </c>
      <c r="K199" s="88" t="s">
        <v>225</v>
      </c>
      <c r="L199" s="88" t="s">
        <v>226</v>
      </c>
      <c r="M199" s="90">
        <v>2</v>
      </c>
      <c r="N199" s="90">
        <v>3</v>
      </c>
      <c r="O199" s="91">
        <f t="shared" si="46"/>
        <v>6</v>
      </c>
      <c r="P199" s="92" t="str">
        <f t="shared" si="47"/>
        <v>Medio</v>
      </c>
      <c r="Q199" s="90">
        <v>25</v>
      </c>
      <c r="R199" s="92">
        <f t="shared" si="48"/>
        <v>150</v>
      </c>
      <c r="S199" s="92" t="str">
        <f t="shared" si="51"/>
        <v>II</v>
      </c>
      <c r="T199" s="91" t="str">
        <f t="shared" si="57"/>
        <v>No Aceptable o Aceptable con controles</v>
      </c>
      <c r="U199" s="138"/>
      <c r="V199" s="138"/>
      <c r="W199" s="138"/>
      <c r="X199" s="93"/>
      <c r="Y199" s="93" t="s">
        <v>227</v>
      </c>
      <c r="Z199" s="88" t="s">
        <v>228</v>
      </c>
      <c r="AA199" s="88" t="s">
        <v>219</v>
      </c>
      <c r="AB199" s="88" t="s">
        <v>219</v>
      </c>
      <c r="AC199" s="88" t="s">
        <v>219</v>
      </c>
      <c r="AD199" s="88" t="s">
        <v>229</v>
      </c>
      <c r="AE199" s="88" t="s">
        <v>219</v>
      </c>
    </row>
    <row r="200" spans="1:31" s="94" customFormat="1" ht="68.45" customHeight="1">
      <c r="A200" s="146"/>
      <c r="B200" s="144"/>
      <c r="C200" s="146"/>
      <c r="D200" s="146"/>
      <c r="E200" s="88" t="s">
        <v>211</v>
      </c>
      <c r="F200" s="88" t="s">
        <v>152</v>
      </c>
      <c r="G200" s="88" t="s">
        <v>356</v>
      </c>
      <c r="H200" s="88" t="s">
        <v>357</v>
      </c>
      <c r="I200" s="88" t="s">
        <v>358</v>
      </c>
      <c r="J200" s="88" t="s">
        <v>216</v>
      </c>
      <c r="K200" s="88" t="s">
        <v>225</v>
      </c>
      <c r="L200" s="88" t="s">
        <v>226</v>
      </c>
      <c r="M200" s="90">
        <v>2</v>
      </c>
      <c r="N200" s="90">
        <v>3</v>
      </c>
      <c r="O200" s="91">
        <f t="shared" si="46"/>
        <v>6</v>
      </c>
      <c r="P200" s="92" t="str">
        <f t="shared" si="47"/>
        <v>Medio</v>
      </c>
      <c r="Q200" s="90">
        <v>25</v>
      </c>
      <c r="R200" s="92">
        <f t="shared" si="48"/>
        <v>150</v>
      </c>
      <c r="S200" s="92" t="str">
        <f t="shared" si="51"/>
        <v>II</v>
      </c>
      <c r="T200" s="91" t="str">
        <f t="shared" si="57"/>
        <v>No Aceptable o Aceptable con controles</v>
      </c>
      <c r="U200" s="138"/>
      <c r="V200" s="138"/>
      <c r="W200" s="138"/>
      <c r="X200" s="93"/>
      <c r="Y200" s="93" t="s">
        <v>227</v>
      </c>
      <c r="Z200" s="88" t="s">
        <v>228</v>
      </c>
      <c r="AA200" s="88" t="s">
        <v>219</v>
      </c>
      <c r="AB200" s="88" t="s">
        <v>219</v>
      </c>
      <c r="AC200" s="88" t="s">
        <v>219</v>
      </c>
      <c r="AD200" s="88" t="s">
        <v>229</v>
      </c>
      <c r="AE200" s="88" t="s">
        <v>219</v>
      </c>
    </row>
    <row r="201" spans="1:31" s="94" customFormat="1" ht="68.45" customHeight="1">
      <c r="A201" s="146"/>
      <c r="B201" s="144"/>
      <c r="C201" s="146"/>
      <c r="D201" s="146"/>
      <c r="E201" s="88" t="s">
        <v>211</v>
      </c>
      <c r="F201" s="88" t="s">
        <v>150</v>
      </c>
      <c r="G201" s="88" t="s">
        <v>242</v>
      </c>
      <c r="H201" s="88" t="s">
        <v>243</v>
      </c>
      <c r="I201" s="88" t="s">
        <v>244</v>
      </c>
      <c r="J201" s="88" t="s">
        <v>245</v>
      </c>
      <c r="K201" s="88" t="s">
        <v>236</v>
      </c>
      <c r="L201" s="88" t="s">
        <v>237</v>
      </c>
      <c r="M201" s="95">
        <v>2</v>
      </c>
      <c r="N201" s="95">
        <v>1</v>
      </c>
      <c r="O201" s="92">
        <f t="shared" si="46"/>
        <v>2</v>
      </c>
      <c r="P201" s="92" t="str">
        <f t="shared" si="47"/>
        <v>Bajo</v>
      </c>
      <c r="Q201" s="95">
        <v>10</v>
      </c>
      <c r="R201" s="92">
        <f t="shared" si="48"/>
        <v>20</v>
      </c>
      <c r="S201" s="92" t="str">
        <f t="shared" si="51"/>
        <v>IV</v>
      </c>
      <c r="T201" s="92" t="str">
        <f t="shared" si="57"/>
        <v>Aceptable</v>
      </c>
      <c r="U201" s="138"/>
      <c r="V201" s="138"/>
      <c r="W201" s="138"/>
      <c r="X201" s="93"/>
      <c r="Y201" s="93" t="s">
        <v>238</v>
      </c>
      <c r="Z201" s="88" t="s">
        <v>246</v>
      </c>
      <c r="AA201" s="88" t="s">
        <v>219</v>
      </c>
      <c r="AB201" s="88" t="s">
        <v>219</v>
      </c>
      <c r="AC201" s="88" t="s">
        <v>240</v>
      </c>
      <c r="AD201" s="88" t="s">
        <v>241</v>
      </c>
      <c r="AE201" s="88" t="s">
        <v>219</v>
      </c>
    </row>
    <row r="202" spans="1:31" s="94" customFormat="1" ht="68.45" customHeight="1">
      <c r="A202" s="146"/>
      <c r="B202" s="144"/>
      <c r="C202" s="146"/>
      <c r="D202" s="146"/>
      <c r="E202" s="88" t="s">
        <v>211</v>
      </c>
      <c r="F202" s="88" t="s">
        <v>253</v>
      </c>
      <c r="G202" s="88" t="s">
        <v>254</v>
      </c>
      <c r="H202" s="88" t="s">
        <v>255</v>
      </c>
      <c r="I202" s="88" t="s">
        <v>256</v>
      </c>
      <c r="J202" s="88" t="s">
        <v>257</v>
      </c>
      <c r="K202" s="88" t="s">
        <v>258</v>
      </c>
      <c r="L202" s="88" t="s">
        <v>237</v>
      </c>
      <c r="M202" s="95">
        <v>2</v>
      </c>
      <c r="N202" s="95">
        <v>2</v>
      </c>
      <c r="O202" s="92">
        <f t="shared" si="46"/>
        <v>4</v>
      </c>
      <c r="P202" s="92" t="str">
        <f t="shared" si="47"/>
        <v>Bajo</v>
      </c>
      <c r="Q202" s="95">
        <v>25</v>
      </c>
      <c r="R202" s="92">
        <f t="shared" si="48"/>
        <v>100</v>
      </c>
      <c r="S202" s="92" t="str">
        <f t="shared" si="51"/>
        <v>III</v>
      </c>
      <c r="T202" s="91" t="s">
        <v>142</v>
      </c>
      <c r="U202" s="138"/>
      <c r="V202" s="138"/>
      <c r="W202" s="138"/>
      <c r="X202" s="93"/>
      <c r="Y202" s="93" t="s">
        <v>259</v>
      </c>
      <c r="Z202" s="88" t="s">
        <v>260</v>
      </c>
      <c r="AA202" s="88" t="s">
        <v>219</v>
      </c>
      <c r="AB202" s="88" t="s">
        <v>219</v>
      </c>
      <c r="AC202" s="88" t="s">
        <v>261</v>
      </c>
      <c r="AD202" s="88" t="s">
        <v>262</v>
      </c>
      <c r="AE202" s="88" t="s">
        <v>219</v>
      </c>
    </row>
    <row r="203" spans="1:31" s="94" customFormat="1" ht="68.45" customHeight="1">
      <c r="A203" s="146"/>
      <c r="B203" s="144"/>
      <c r="C203" s="146"/>
      <c r="D203" s="146"/>
      <c r="E203" s="88" t="s">
        <v>211</v>
      </c>
      <c r="F203" s="88" t="s">
        <v>253</v>
      </c>
      <c r="G203" s="88" t="s">
        <v>263</v>
      </c>
      <c r="H203" s="88" t="s">
        <v>264</v>
      </c>
      <c r="I203" s="88" t="s">
        <v>359</v>
      </c>
      <c r="J203" s="88" t="s">
        <v>266</v>
      </c>
      <c r="K203" s="88" t="s">
        <v>258</v>
      </c>
      <c r="L203" s="88" t="s">
        <v>237</v>
      </c>
      <c r="M203" s="95">
        <v>2</v>
      </c>
      <c r="N203" s="95">
        <v>2</v>
      </c>
      <c r="O203" s="92">
        <f t="shared" si="46"/>
        <v>4</v>
      </c>
      <c r="P203" s="92" t="str">
        <f t="shared" si="47"/>
        <v>Bajo</v>
      </c>
      <c r="Q203" s="95">
        <v>25</v>
      </c>
      <c r="R203" s="92">
        <f t="shared" si="48"/>
        <v>100</v>
      </c>
      <c r="S203" s="92" t="str">
        <f t="shared" si="51"/>
        <v>III</v>
      </c>
      <c r="T203" s="91" t="s">
        <v>142</v>
      </c>
      <c r="U203" s="138"/>
      <c r="V203" s="138"/>
      <c r="W203" s="138"/>
      <c r="X203" s="93"/>
      <c r="Y203" s="93" t="s">
        <v>267</v>
      </c>
      <c r="Z203" s="88" t="s">
        <v>260</v>
      </c>
      <c r="AA203" s="88" t="s">
        <v>219</v>
      </c>
      <c r="AB203" s="88" t="s">
        <v>219</v>
      </c>
      <c r="AC203" s="88" t="s">
        <v>261</v>
      </c>
      <c r="AD203" s="88" t="s">
        <v>268</v>
      </c>
      <c r="AE203" s="88" t="s">
        <v>219</v>
      </c>
    </row>
    <row r="204" spans="1:31" s="94" customFormat="1" ht="68.45" customHeight="1">
      <c r="A204" s="146"/>
      <c r="B204" s="144"/>
      <c r="C204" s="146"/>
      <c r="D204" s="146"/>
      <c r="E204" s="88" t="s">
        <v>211</v>
      </c>
      <c r="F204" s="88" t="s">
        <v>280</v>
      </c>
      <c r="G204" s="88" t="s">
        <v>297</v>
      </c>
      <c r="H204" s="88" t="s">
        <v>298</v>
      </c>
      <c r="I204" s="88" t="s">
        <v>295</v>
      </c>
      <c r="J204" s="88" t="s">
        <v>299</v>
      </c>
      <c r="K204" s="88" t="s">
        <v>300</v>
      </c>
      <c r="L204" s="88" t="s">
        <v>301</v>
      </c>
      <c r="M204" s="90">
        <v>2</v>
      </c>
      <c r="N204" s="90">
        <v>3</v>
      </c>
      <c r="O204" s="91">
        <f t="shared" si="46"/>
        <v>6</v>
      </c>
      <c r="P204" s="92" t="str">
        <f t="shared" si="47"/>
        <v>Medio</v>
      </c>
      <c r="Q204" s="90">
        <v>60</v>
      </c>
      <c r="R204" s="92">
        <f t="shared" si="48"/>
        <v>360</v>
      </c>
      <c r="S204" s="92" t="str">
        <f t="shared" si="51"/>
        <v>II</v>
      </c>
      <c r="T204" s="91" t="str">
        <f t="shared" ref="T204:T212" si="58">IF(S204="","",IF(OR(S204="IV",S204="III"),"Aceptable",IF(S204="II","No Aceptable o Aceptable con controles",IF(S204="I","No Aceptable","Error"))))</f>
        <v>No Aceptable o Aceptable con controles</v>
      </c>
      <c r="U204" s="138"/>
      <c r="V204" s="138"/>
      <c r="W204" s="138"/>
      <c r="X204" s="93"/>
      <c r="Y204" s="93" t="s">
        <v>302</v>
      </c>
      <c r="Z204" s="88" t="s">
        <v>303</v>
      </c>
      <c r="AA204" s="88" t="s">
        <v>219</v>
      </c>
      <c r="AB204" s="88" t="s">
        <v>219</v>
      </c>
      <c r="AC204" s="88" t="s">
        <v>304</v>
      </c>
      <c r="AD204" s="88" t="s">
        <v>305</v>
      </c>
      <c r="AE204" s="88" t="s">
        <v>219</v>
      </c>
    </row>
    <row r="205" spans="1:31" s="94" customFormat="1" ht="68.45" customHeight="1">
      <c r="A205" s="146"/>
      <c r="B205" s="144"/>
      <c r="C205" s="146"/>
      <c r="D205" s="146"/>
      <c r="E205" s="88" t="s">
        <v>211</v>
      </c>
      <c r="F205" s="88" t="s">
        <v>280</v>
      </c>
      <c r="G205" s="88" t="s">
        <v>281</v>
      </c>
      <c r="H205" s="88" t="s">
        <v>294</v>
      </c>
      <c r="I205" s="88" t="s">
        <v>295</v>
      </c>
      <c r="J205" s="88" t="s">
        <v>216</v>
      </c>
      <c r="K205" s="88" t="s">
        <v>216</v>
      </c>
      <c r="L205" s="88" t="s">
        <v>284</v>
      </c>
      <c r="M205" s="90">
        <v>2</v>
      </c>
      <c r="N205" s="90">
        <v>4</v>
      </c>
      <c r="O205" s="91">
        <f t="shared" si="46"/>
        <v>8</v>
      </c>
      <c r="P205" s="92" t="str">
        <f t="shared" si="47"/>
        <v>Medio</v>
      </c>
      <c r="Q205" s="90">
        <v>60</v>
      </c>
      <c r="R205" s="92">
        <f t="shared" si="48"/>
        <v>480</v>
      </c>
      <c r="S205" s="92" t="str">
        <f t="shared" si="51"/>
        <v>II</v>
      </c>
      <c r="T205" s="91" t="str">
        <f t="shared" si="58"/>
        <v>No Aceptable o Aceptable con controles</v>
      </c>
      <c r="U205" s="138"/>
      <c r="V205" s="138"/>
      <c r="W205" s="138"/>
      <c r="X205" s="93"/>
      <c r="Y205" s="93" t="s">
        <v>486</v>
      </c>
      <c r="Z205" s="101" t="s">
        <v>292</v>
      </c>
      <c r="AA205" s="88" t="s">
        <v>219</v>
      </c>
      <c r="AB205" s="88" t="s">
        <v>219</v>
      </c>
      <c r="AC205" s="88" t="s">
        <v>219</v>
      </c>
      <c r="AD205" s="88" t="s">
        <v>296</v>
      </c>
      <c r="AE205" s="88" t="s">
        <v>219</v>
      </c>
    </row>
    <row r="206" spans="1:31" s="94" customFormat="1" ht="68.45" customHeight="1">
      <c r="A206" s="146"/>
      <c r="B206" s="144"/>
      <c r="C206" s="146"/>
      <c r="D206" s="146"/>
      <c r="E206" s="93" t="s">
        <v>211</v>
      </c>
      <c r="F206" s="88" t="s">
        <v>280</v>
      </c>
      <c r="G206" s="88" t="s">
        <v>306</v>
      </c>
      <c r="H206" s="88" t="s">
        <v>307</v>
      </c>
      <c r="I206" s="88" t="s">
        <v>308</v>
      </c>
      <c r="J206" s="88" t="s">
        <v>309</v>
      </c>
      <c r="K206" s="88" t="s">
        <v>310</v>
      </c>
      <c r="L206" s="88" t="s">
        <v>311</v>
      </c>
      <c r="M206" s="90">
        <v>6</v>
      </c>
      <c r="N206" s="90">
        <v>3</v>
      </c>
      <c r="O206" s="91">
        <f t="shared" si="46"/>
        <v>18</v>
      </c>
      <c r="P206" s="92" t="str">
        <f t="shared" si="47"/>
        <v>Alto</v>
      </c>
      <c r="Q206" s="90">
        <v>25</v>
      </c>
      <c r="R206" s="92">
        <f t="shared" si="48"/>
        <v>450</v>
      </c>
      <c r="S206" s="92" t="str">
        <f t="shared" si="51"/>
        <v>II</v>
      </c>
      <c r="T206" s="91" t="str">
        <f t="shared" si="58"/>
        <v>No Aceptable o Aceptable con controles</v>
      </c>
      <c r="U206" s="138"/>
      <c r="V206" s="138"/>
      <c r="W206" s="138"/>
      <c r="X206" s="93"/>
      <c r="Y206" s="93" t="s">
        <v>312</v>
      </c>
      <c r="Z206" s="88" t="s">
        <v>313</v>
      </c>
      <c r="AA206" s="88" t="s">
        <v>219</v>
      </c>
      <c r="AB206" s="88" t="s">
        <v>278</v>
      </c>
      <c r="AC206" s="88" t="s">
        <v>314</v>
      </c>
      <c r="AD206" s="88" t="s">
        <v>315</v>
      </c>
      <c r="AE206" s="88" t="s">
        <v>219</v>
      </c>
    </row>
    <row r="207" spans="1:31" s="94" customFormat="1" ht="68.45" customHeight="1">
      <c r="A207" s="146"/>
      <c r="B207" s="145"/>
      <c r="C207" s="146"/>
      <c r="D207" s="146"/>
      <c r="E207" s="88" t="s">
        <v>211</v>
      </c>
      <c r="F207" s="88" t="s">
        <v>280</v>
      </c>
      <c r="G207" s="88" t="s">
        <v>334</v>
      </c>
      <c r="H207" s="88" t="s">
        <v>335</v>
      </c>
      <c r="I207" s="88" t="s">
        <v>336</v>
      </c>
      <c r="J207" s="88" t="s">
        <v>216</v>
      </c>
      <c r="K207" s="88" t="s">
        <v>274</v>
      </c>
      <c r="L207" s="88" t="s">
        <v>284</v>
      </c>
      <c r="M207" s="95">
        <v>6</v>
      </c>
      <c r="N207" s="95">
        <v>3</v>
      </c>
      <c r="O207" s="92">
        <f t="shared" si="46"/>
        <v>18</v>
      </c>
      <c r="P207" s="92" t="str">
        <f t="shared" si="47"/>
        <v>Alto</v>
      </c>
      <c r="Q207" s="95">
        <v>25</v>
      </c>
      <c r="R207" s="92">
        <f t="shared" si="48"/>
        <v>450</v>
      </c>
      <c r="S207" s="92" t="str">
        <f t="shared" si="51"/>
        <v>II</v>
      </c>
      <c r="T207" s="91" t="str">
        <f t="shared" si="58"/>
        <v>No Aceptable o Aceptable con controles</v>
      </c>
      <c r="U207" s="139"/>
      <c r="V207" s="139"/>
      <c r="W207" s="139"/>
      <c r="X207" s="93"/>
      <c r="Y207" s="93" t="s">
        <v>337</v>
      </c>
      <c r="Z207" s="88" t="s">
        <v>338</v>
      </c>
      <c r="AA207" s="88" t="s">
        <v>219</v>
      </c>
      <c r="AB207" s="88" t="s">
        <v>219</v>
      </c>
      <c r="AC207" s="88" t="s">
        <v>339</v>
      </c>
      <c r="AD207" s="88" t="s">
        <v>340</v>
      </c>
      <c r="AE207" s="88" t="s">
        <v>219</v>
      </c>
    </row>
    <row r="208" spans="1:31" s="94" customFormat="1" ht="68.45" customHeight="1">
      <c r="A208" s="146" t="s">
        <v>207</v>
      </c>
      <c r="B208" s="146" t="s">
        <v>505</v>
      </c>
      <c r="C208" s="146" t="s">
        <v>506</v>
      </c>
      <c r="D208" s="161" t="s">
        <v>507</v>
      </c>
      <c r="E208" s="88" t="s">
        <v>211</v>
      </c>
      <c r="F208" s="90" t="s">
        <v>212</v>
      </c>
      <c r="G208" s="90" t="s">
        <v>344</v>
      </c>
      <c r="H208" s="88" t="s">
        <v>345</v>
      </c>
      <c r="I208" s="88" t="s">
        <v>346</v>
      </c>
      <c r="J208" s="88" t="s">
        <v>347</v>
      </c>
      <c r="K208" s="88" t="s">
        <v>274</v>
      </c>
      <c r="L208" s="88" t="s">
        <v>348</v>
      </c>
      <c r="M208" s="95">
        <v>2</v>
      </c>
      <c r="N208" s="95">
        <v>1</v>
      </c>
      <c r="O208" s="92">
        <f t="shared" si="46"/>
        <v>2</v>
      </c>
      <c r="P208" s="92" t="str">
        <f t="shared" si="47"/>
        <v>Bajo</v>
      </c>
      <c r="Q208" s="95">
        <v>10</v>
      </c>
      <c r="R208" s="92">
        <f t="shared" si="48"/>
        <v>20</v>
      </c>
      <c r="S208" s="92" t="str">
        <f t="shared" si="51"/>
        <v>IV</v>
      </c>
      <c r="T208" s="92" t="str">
        <f t="shared" si="58"/>
        <v>Aceptable</v>
      </c>
      <c r="U208" s="135">
        <v>3</v>
      </c>
      <c r="V208" s="135">
        <v>0</v>
      </c>
      <c r="W208" s="135">
        <f>U208+V208</f>
        <v>3</v>
      </c>
      <c r="X208" s="100"/>
      <c r="Y208" s="100" t="s">
        <v>349</v>
      </c>
      <c r="Z208" s="88" t="s">
        <v>218</v>
      </c>
      <c r="AA208" s="88" t="s">
        <v>219</v>
      </c>
      <c r="AB208" s="88" t="s">
        <v>219</v>
      </c>
      <c r="AC208" s="88" t="s">
        <v>219</v>
      </c>
      <c r="AD208" s="88" t="s">
        <v>350</v>
      </c>
      <c r="AE208" s="88" t="s">
        <v>221</v>
      </c>
    </row>
    <row r="209" spans="1:31" s="94" customFormat="1" ht="68.45" customHeight="1">
      <c r="A209" s="146"/>
      <c r="B209" s="146"/>
      <c r="C209" s="146"/>
      <c r="D209" s="161"/>
      <c r="E209" s="88" t="s">
        <v>211</v>
      </c>
      <c r="F209" s="89" t="s">
        <v>212</v>
      </c>
      <c r="G209" s="88" t="s">
        <v>213</v>
      </c>
      <c r="H209" s="88" t="s">
        <v>214</v>
      </c>
      <c r="I209" s="88" t="s">
        <v>215</v>
      </c>
      <c r="J209" s="88" t="s">
        <v>216</v>
      </c>
      <c r="K209" s="88" t="s">
        <v>216</v>
      </c>
      <c r="L209" s="88" t="s">
        <v>216</v>
      </c>
      <c r="M209" s="90">
        <v>2</v>
      </c>
      <c r="N209" s="90">
        <v>1</v>
      </c>
      <c r="O209" s="91">
        <f t="shared" si="46"/>
        <v>2</v>
      </c>
      <c r="P209" s="92" t="str">
        <f t="shared" si="47"/>
        <v>Bajo</v>
      </c>
      <c r="Q209" s="90">
        <v>10</v>
      </c>
      <c r="R209" s="91">
        <f t="shared" si="48"/>
        <v>20</v>
      </c>
      <c r="S209" s="92" t="str">
        <f t="shared" si="51"/>
        <v>IV</v>
      </c>
      <c r="T209" s="91" t="str">
        <f t="shared" si="58"/>
        <v>Aceptable</v>
      </c>
      <c r="U209" s="135"/>
      <c r="V209" s="135"/>
      <c r="W209" s="135"/>
      <c r="X209" s="93"/>
      <c r="Y209" s="93" t="s">
        <v>217</v>
      </c>
      <c r="Z209" s="88" t="s">
        <v>218</v>
      </c>
      <c r="AA209" s="88" t="s">
        <v>219</v>
      </c>
      <c r="AB209" s="88" t="s">
        <v>219</v>
      </c>
      <c r="AC209" s="88" t="s">
        <v>219</v>
      </c>
      <c r="AD209" s="88" t="s">
        <v>220</v>
      </c>
      <c r="AE209" s="88" t="s">
        <v>221</v>
      </c>
    </row>
    <row r="210" spans="1:31" s="94" customFormat="1" ht="68.45" customHeight="1">
      <c r="A210" s="146"/>
      <c r="B210" s="146"/>
      <c r="C210" s="146"/>
      <c r="D210" s="161"/>
      <c r="E210" s="88" t="s">
        <v>211</v>
      </c>
      <c r="F210" s="88" t="s">
        <v>152</v>
      </c>
      <c r="G210" s="88" t="s">
        <v>230</v>
      </c>
      <c r="H210" s="88" t="s">
        <v>231</v>
      </c>
      <c r="I210" s="88" t="s">
        <v>352</v>
      </c>
      <c r="J210" s="88" t="s">
        <v>216</v>
      </c>
      <c r="K210" s="88" t="s">
        <v>225</v>
      </c>
      <c r="L210" s="88" t="s">
        <v>226</v>
      </c>
      <c r="M210" s="90">
        <v>2</v>
      </c>
      <c r="N210" s="90">
        <v>4</v>
      </c>
      <c r="O210" s="91">
        <f t="shared" si="46"/>
        <v>8</v>
      </c>
      <c r="P210" s="92" t="str">
        <f t="shared" si="47"/>
        <v>Medio</v>
      </c>
      <c r="Q210" s="90">
        <v>25</v>
      </c>
      <c r="R210" s="91">
        <f t="shared" si="48"/>
        <v>200</v>
      </c>
      <c r="S210" s="92" t="str">
        <f t="shared" si="51"/>
        <v>II</v>
      </c>
      <c r="T210" s="91" t="str">
        <f t="shared" si="58"/>
        <v>No Aceptable o Aceptable con controles</v>
      </c>
      <c r="U210" s="135"/>
      <c r="V210" s="135"/>
      <c r="W210" s="135"/>
      <c r="X210" s="93"/>
      <c r="Y210" s="93" t="s">
        <v>227</v>
      </c>
      <c r="Z210" s="88" t="s">
        <v>228</v>
      </c>
      <c r="AA210" s="88" t="s">
        <v>219</v>
      </c>
      <c r="AB210" s="88" t="s">
        <v>219</v>
      </c>
      <c r="AC210" s="88" t="s">
        <v>219</v>
      </c>
      <c r="AD210" s="88" t="s">
        <v>229</v>
      </c>
      <c r="AE210" s="88" t="s">
        <v>219</v>
      </c>
    </row>
    <row r="211" spans="1:31" s="94" customFormat="1" ht="68.45" customHeight="1">
      <c r="A211" s="146"/>
      <c r="B211" s="146"/>
      <c r="C211" s="146"/>
      <c r="D211" s="161"/>
      <c r="E211" s="88" t="s">
        <v>211</v>
      </c>
      <c r="F211" s="88" t="s">
        <v>152</v>
      </c>
      <c r="G211" s="88" t="s">
        <v>353</v>
      </c>
      <c r="H211" s="88" t="s">
        <v>354</v>
      </c>
      <c r="I211" s="88" t="s">
        <v>355</v>
      </c>
      <c r="J211" s="88" t="s">
        <v>216</v>
      </c>
      <c r="K211" s="88" t="s">
        <v>225</v>
      </c>
      <c r="L211" s="88" t="s">
        <v>226</v>
      </c>
      <c r="M211" s="90">
        <v>2</v>
      </c>
      <c r="N211" s="90">
        <v>4</v>
      </c>
      <c r="O211" s="91">
        <f t="shared" si="46"/>
        <v>8</v>
      </c>
      <c r="P211" s="92" t="str">
        <f t="shared" si="47"/>
        <v>Medio</v>
      </c>
      <c r="Q211" s="90">
        <v>25</v>
      </c>
      <c r="R211" s="91">
        <f t="shared" si="48"/>
        <v>200</v>
      </c>
      <c r="S211" s="92" t="str">
        <f t="shared" si="51"/>
        <v>II</v>
      </c>
      <c r="T211" s="91" t="str">
        <f t="shared" si="58"/>
        <v>No Aceptable o Aceptable con controles</v>
      </c>
      <c r="U211" s="135"/>
      <c r="V211" s="135"/>
      <c r="W211" s="135"/>
      <c r="X211" s="93"/>
      <c r="Y211" s="93" t="s">
        <v>227</v>
      </c>
      <c r="Z211" s="88" t="s">
        <v>228</v>
      </c>
      <c r="AA211" s="88" t="s">
        <v>219</v>
      </c>
      <c r="AB211" s="88" t="s">
        <v>219</v>
      </c>
      <c r="AC211" s="88" t="s">
        <v>219</v>
      </c>
      <c r="AD211" s="88" t="s">
        <v>229</v>
      </c>
      <c r="AE211" s="88" t="s">
        <v>219</v>
      </c>
    </row>
    <row r="212" spans="1:31" s="94" customFormat="1" ht="68.45" customHeight="1">
      <c r="A212" s="146"/>
      <c r="B212" s="146"/>
      <c r="C212" s="146"/>
      <c r="D212" s="161"/>
      <c r="E212" s="88" t="s">
        <v>211</v>
      </c>
      <c r="F212" s="88" t="s">
        <v>152</v>
      </c>
      <c r="G212" s="88" t="s">
        <v>356</v>
      </c>
      <c r="H212" s="88" t="s">
        <v>357</v>
      </c>
      <c r="I212" s="88" t="s">
        <v>358</v>
      </c>
      <c r="J212" s="88" t="s">
        <v>216</v>
      </c>
      <c r="K212" s="88" t="s">
        <v>225</v>
      </c>
      <c r="L212" s="88" t="s">
        <v>226</v>
      </c>
      <c r="M212" s="90">
        <v>2</v>
      </c>
      <c r="N212" s="90">
        <v>4</v>
      </c>
      <c r="O212" s="91">
        <f t="shared" si="46"/>
        <v>8</v>
      </c>
      <c r="P212" s="92" t="str">
        <f t="shared" si="47"/>
        <v>Medio</v>
      </c>
      <c r="Q212" s="90">
        <v>25</v>
      </c>
      <c r="R212" s="91">
        <f t="shared" si="48"/>
        <v>200</v>
      </c>
      <c r="S212" s="92" t="str">
        <f t="shared" si="51"/>
        <v>II</v>
      </c>
      <c r="T212" s="91" t="str">
        <f t="shared" si="58"/>
        <v>No Aceptable o Aceptable con controles</v>
      </c>
      <c r="U212" s="135"/>
      <c r="V212" s="135"/>
      <c r="W212" s="135"/>
      <c r="X212" s="93"/>
      <c r="Y212" s="93" t="s">
        <v>227</v>
      </c>
      <c r="Z212" s="88" t="s">
        <v>228</v>
      </c>
      <c r="AA212" s="88" t="s">
        <v>219</v>
      </c>
      <c r="AB212" s="88" t="s">
        <v>219</v>
      </c>
      <c r="AC212" s="88" t="s">
        <v>219</v>
      </c>
      <c r="AD212" s="88" t="s">
        <v>229</v>
      </c>
      <c r="AE212" s="88" t="s">
        <v>219</v>
      </c>
    </row>
    <row r="213" spans="1:31" s="94" customFormat="1" ht="68.45" customHeight="1">
      <c r="A213" s="146"/>
      <c r="B213" s="146"/>
      <c r="C213" s="146"/>
      <c r="D213" s="161"/>
      <c r="E213" s="88" t="s">
        <v>211</v>
      </c>
      <c r="F213" s="88" t="s">
        <v>150</v>
      </c>
      <c r="G213" s="88" t="s">
        <v>233</v>
      </c>
      <c r="H213" s="88" t="s">
        <v>234</v>
      </c>
      <c r="I213" s="88" t="s">
        <v>235</v>
      </c>
      <c r="J213" s="88" t="s">
        <v>216</v>
      </c>
      <c r="K213" s="88" t="s">
        <v>236</v>
      </c>
      <c r="L213" s="88" t="s">
        <v>237</v>
      </c>
      <c r="M213" s="95">
        <v>2</v>
      </c>
      <c r="N213" s="95">
        <v>2</v>
      </c>
      <c r="O213" s="92">
        <f t="shared" ref="O213:O224" si="59">IF(OR(M213="",N213=""),"",IF((M213*N213=0),"N/A",M213*N213))</f>
        <v>4</v>
      </c>
      <c r="P213" s="92" t="str">
        <f t="shared" ref="P213:P243" si="60">IF(O213="","",IF(ISTEXT(O213),"N/A",IF(OR(O213=2,O213=4),"Bajo",IF(OR(O213=6,O213=8),"Medio",IF(OR(O213=10,O213=12,O213=18,O213=20),"Alto",IF(OR(O213=24,O213=30,O213=40),"Muy Alto","Error"))))))</f>
        <v>Bajo</v>
      </c>
      <c r="Q213" s="95">
        <v>25</v>
      </c>
      <c r="R213" s="92">
        <f t="shared" ref="R213:R224" si="61">IF(OR(Q213="",O213=""),"",IF(ISTEXT(O213),"N/A",O213*Q213))</f>
        <v>100</v>
      </c>
      <c r="S213" s="92" t="str">
        <f t="shared" si="51"/>
        <v>III</v>
      </c>
      <c r="T213" s="91" t="s">
        <v>142</v>
      </c>
      <c r="U213" s="135"/>
      <c r="V213" s="135"/>
      <c r="W213" s="135"/>
      <c r="X213" s="93"/>
      <c r="Y213" s="93" t="s">
        <v>238</v>
      </c>
      <c r="Z213" s="88" t="s">
        <v>239</v>
      </c>
      <c r="AA213" s="88" t="s">
        <v>219</v>
      </c>
      <c r="AB213" s="88" t="s">
        <v>219</v>
      </c>
      <c r="AC213" s="88" t="s">
        <v>240</v>
      </c>
      <c r="AD213" s="88" t="s">
        <v>241</v>
      </c>
      <c r="AE213" s="88" t="s">
        <v>219</v>
      </c>
    </row>
    <row r="214" spans="1:31" s="94" customFormat="1" ht="68.45" customHeight="1">
      <c r="A214" s="146"/>
      <c r="B214" s="146"/>
      <c r="C214" s="146"/>
      <c r="D214" s="161"/>
      <c r="E214" s="88" t="s">
        <v>211</v>
      </c>
      <c r="F214" s="88" t="s">
        <v>150</v>
      </c>
      <c r="G214" s="88" t="s">
        <v>242</v>
      </c>
      <c r="H214" s="88" t="s">
        <v>243</v>
      </c>
      <c r="I214" s="88" t="s">
        <v>244</v>
      </c>
      <c r="J214" s="88" t="s">
        <v>245</v>
      </c>
      <c r="K214" s="88" t="s">
        <v>236</v>
      </c>
      <c r="L214" s="88" t="s">
        <v>237</v>
      </c>
      <c r="M214" s="95">
        <v>2</v>
      </c>
      <c r="N214" s="95">
        <v>1</v>
      </c>
      <c r="O214" s="92">
        <f t="shared" si="59"/>
        <v>2</v>
      </c>
      <c r="P214" s="92" t="str">
        <f t="shared" si="60"/>
        <v>Bajo</v>
      </c>
      <c r="Q214" s="95">
        <v>10</v>
      </c>
      <c r="R214" s="92">
        <f t="shared" si="61"/>
        <v>20</v>
      </c>
      <c r="S214" s="92" t="str">
        <f t="shared" si="51"/>
        <v>IV</v>
      </c>
      <c r="T214" s="92" t="str">
        <f t="shared" ref="T214:T215" si="62">IF(S214="","",IF(OR(S214="IV",S214="III"),"Aceptable",IF(S214="II","No Aceptable o Aceptable con controles",IF(S214="I","No Aceptable","Error"))))</f>
        <v>Aceptable</v>
      </c>
      <c r="U214" s="135"/>
      <c r="V214" s="135"/>
      <c r="W214" s="135"/>
      <c r="X214" s="93"/>
      <c r="Y214" s="93" t="s">
        <v>238</v>
      </c>
      <c r="Z214" s="88" t="s">
        <v>246</v>
      </c>
      <c r="AA214" s="88" t="s">
        <v>219</v>
      </c>
      <c r="AB214" s="88" t="s">
        <v>219</v>
      </c>
      <c r="AC214" s="88" t="s">
        <v>240</v>
      </c>
      <c r="AD214" s="88" t="s">
        <v>241</v>
      </c>
      <c r="AE214" s="88" t="s">
        <v>219</v>
      </c>
    </row>
    <row r="215" spans="1:31" s="102" customFormat="1" ht="68.45" customHeight="1">
      <c r="A215" s="146"/>
      <c r="B215" s="146"/>
      <c r="C215" s="146"/>
      <c r="D215" s="161"/>
      <c r="E215" s="93" t="s">
        <v>316</v>
      </c>
      <c r="F215" s="88" t="s">
        <v>317</v>
      </c>
      <c r="G215" s="88" t="s">
        <v>318</v>
      </c>
      <c r="H215" s="88" t="s">
        <v>319</v>
      </c>
      <c r="I215" s="88" t="s">
        <v>320</v>
      </c>
      <c r="J215" s="88" t="s">
        <v>321</v>
      </c>
      <c r="K215" s="88" t="s">
        <v>322</v>
      </c>
      <c r="L215" s="88" t="s">
        <v>323</v>
      </c>
      <c r="M215" s="95">
        <v>2</v>
      </c>
      <c r="N215" s="95">
        <v>1</v>
      </c>
      <c r="O215" s="91">
        <f t="shared" si="59"/>
        <v>2</v>
      </c>
      <c r="P215" s="92" t="str">
        <f t="shared" si="60"/>
        <v>Bajo</v>
      </c>
      <c r="Q215" s="95">
        <v>10</v>
      </c>
      <c r="R215" s="92">
        <f t="shared" si="61"/>
        <v>20</v>
      </c>
      <c r="S215" s="92" t="str">
        <f t="shared" si="51"/>
        <v>IV</v>
      </c>
      <c r="T215" s="92" t="str">
        <f t="shared" si="62"/>
        <v>Aceptable</v>
      </c>
      <c r="U215" s="135"/>
      <c r="V215" s="135"/>
      <c r="W215" s="135"/>
      <c r="X215" s="93"/>
      <c r="Y215" s="93" t="s">
        <v>312</v>
      </c>
      <c r="Z215" s="88" t="s">
        <v>324</v>
      </c>
      <c r="AA215" s="88" t="s">
        <v>278</v>
      </c>
      <c r="AB215" s="88" t="s">
        <v>278</v>
      </c>
      <c r="AC215" s="88" t="s">
        <v>325</v>
      </c>
      <c r="AD215" s="88" t="s">
        <v>326</v>
      </c>
      <c r="AE215" s="88" t="s">
        <v>219</v>
      </c>
    </row>
    <row r="216" spans="1:31" s="94" customFormat="1" ht="68.45" customHeight="1">
      <c r="A216" s="146"/>
      <c r="B216" s="146"/>
      <c r="C216" s="146"/>
      <c r="D216" s="161"/>
      <c r="E216" s="88" t="s">
        <v>211</v>
      </c>
      <c r="F216" s="88" t="s">
        <v>253</v>
      </c>
      <c r="G216" s="88" t="s">
        <v>263</v>
      </c>
      <c r="H216" s="88" t="s">
        <v>264</v>
      </c>
      <c r="I216" s="88" t="s">
        <v>265</v>
      </c>
      <c r="J216" s="88" t="s">
        <v>266</v>
      </c>
      <c r="K216" s="88" t="s">
        <v>258</v>
      </c>
      <c r="L216" s="88" t="s">
        <v>237</v>
      </c>
      <c r="M216" s="95">
        <v>2</v>
      </c>
      <c r="N216" s="95">
        <v>2</v>
      </c>
      <c r="O216" s="92">
        <f t="shared" si="59"/>
        <v>4</v>
      </c>
      <c r="P216" s="92" t="str">
        <f t="shared" si="60"/>
        <v>Bajo</v>
      </c>
      <c r="Q216" s="95">
        <v>25</v>
      </c>
      <c r="R216" s="92">
        <f t="shared" si="61"/>
        <v>100</v>
      </c>
      <c r="S216" s="92" t="str">
        <f t="shared" si="51"/>
        <v>III</v>
      </c>
      <c r="T216" s="91" t="s">
        <v>142</v>
      </c>
      <c r="U216" s="135"/>
      <c r="V216" s="135"/>
      <c r="W216" s="135"/>
      <c r="X216" s="93"/>
      <c r="Y216" s="93" t="s">
        <v>267</v>
      </c>
      <c r="Z216" s="88" t="s">
        <v>260</v>
      </c>
      <c r="AA216" s="88" t="s">
        <v>219</v>
      </c>
      <c r="AB216" s="88" t="s">
        <v>219</v>
      </c>
      <c r="AC216" s="88" t="s">
        <v>261</v>
      </c>
      <c r="AD216" s="88" t="s">
        <v>268</v>
      </c>
      <c r="AE216" s="88" t="s">
        <v>219</v>
      </c>
    </row>
    <row r="217" spans="1:31" s="94" customFormat="1" ht="68.45" customHeight="1">
      <c r="A217" s="146"/>
      <c r="B217" s="146"/>
      <c r="C217" s="146"/>
      <c r="D217" s="161"/>
      <c r="E217" s="88" t="s">
        <v>211</v>
      </c>
      <c r="F217" s="88" t="s">
        <v>280</v>
      </c>
      <c r="G217" s="88" t="s">
        <v>334</v>
      </c>
      <c r="H217" s="88" t="s">
        <v>335</v>
      </c>
      <c r="I217" s="88" t="s">
        <v>336</v>
      </c>
      <c r="J217" s="88" t="s">
        <v>216</v>
      </c>
      <c r="K217" s="88" t="s">
        <v>274</v>
      </c>
      <c r="L217" s="88" t="s">
        <v>284</v>
      </c>
      <c r="M217" s="95">
        <v>2</v>
      </c>
      <c r="N217" s="95">
        <v>3</v>
      </c>
      <c r="O217" s="92">
        <f t="shared" si="59"/>
        <v>6</v>
      </c>
      <c r="P217" s="92" t="str">
        <f t="shared" si="60"/>
        <v>Medio</v>
      </c>
      <c r="Q217" s="95">
        <v>10</v>
      </c>
      <c r="R217" s="92">
        <f t="shared" si="61"/>
        <v>60</v>
      </c>
      <c r="S217" s="92" t="str">
        <f t="shared" si="51"/>
        <v>III</v>
      </c>
      <c r="T217" s="91" t="s">
        <v>142</v>
      </c>
      <c r="U217" s="135"/>
      <c r="V217" s="135"/>
      <c r="W217" s="135"/>
      <c r="X217" s="93"/>
      <c r="Y217" s="93" t="s">
        <v>337</v>
      </c>
      <c r="Z217" s="88" t="s">
        <v>338</v>
      </c>
      <c r="AA217" s="88" t="s">
        <v>219</v>
      </c>
      <c r="AB217" s="88" t="s">
        <v>219</v>
      </c>
      <c r="AC217" s="88" t="s">
        <v>339</v>
      </c>
      <c r="AD217" s="88" t="s">
        <v>340</v>
      </c>
      <c r="AE217" s="88" t="s">
        <v>219</v>
      </c>
    </row>
    <row r="218" spans="1:31" s="94" customFormat="1" ht="68.45" customHeight="1">
      <c r="A218" s="143" t="s">
        <v>207</v>
      </c>
      <c r="B218" s="143" t="s">
        <v>508</v>
      </c>
      <c r="C218" s="143" t="s">
        <v>509</v>
      </c>
      <c r="D218" s="143" t="s">
        <v>510</v>
      </c>
      <c r="E218" s="88" t="s">
        <v>211</v>
      </c>
      <c r="F218" s="90" t="s">
        <v>212</v>
      </c>
      <c r="G218" s="90" t="s">
        <v>344</v>
      </c>
      <c r="H218" s="88" t="s">
        <v>345</v>
      </c>
      <c r="I218" s="88" t="s">
        <v>372</v>
      </c>
      <c r="J218" s="88" t="s">
        <v>347</v>
      </c>
      <c r="K218" s="88" t="s">
        <v>274</v>
      </c>
      <c r="L218" s="88" t="s">
        <v>348</v>
      </c>
      <c r="M218" s="95">
        <v>2</v>
      </c>
      <c r="N218" s="95">
        <v>1</v>
      </c>
      <c r="O218" s="92">
        <f t="shared" si="59"/>
        <v>2</v>
      </c>
      <c r="P218" s="92" t="str">
        <f t="shared" si="60"/>
        <v>Bajo</v>
      </c>
      <c r="Q218" s="95">
        <v>10</v>
      </c>
      <c r="R218" s="92">
        <f t="shared" si="61"/>
        <v>20</v>
      </c>
      <c r="S218" s="92" t="str">
        <f t="shared" si="51"/>
        <v>IV</v>
      </c>
      <c r="T218" s="92" t="str">
        <f t="shared" ref="T218:T220" si="63">IF(S218="","",IF(OR(S218="IV",S218="III"),"Aceptable",IF(S218="II","No Aceptable o Aceptable con controles",IF(S218="I","No Aceptable","Error"))))</f>
        <v>Aceptable</v>
      </c>
      <c r="U218" s="137">
        <v>0</v>
      </c>
      <c r="V218" s="137">
        <v>49</v>
      </c>
      <c r="W218" s="137">
        <f>U218+V218</f>
        <v>49</v>
      </c>
      <c r="X218" s="100"/>
      <c r="Y218" s="100" t="s">
        <v>349</v>
      </c>
      <c r="Z218" s="88" t="s">
        <v>218</v>
      </c>
      <c r="AA218" s="88" t="s">
        <v>219</v>
      </c>
      <c r="AB218" s="88" t="s">
        <v>219</v>
      </c>
      <c r="AC218" s="88" t="s">
        <v>219</v>
      </c>
      <c r="AD218" s="88" t="s">
        <v>350</v>
      </c>
      <c r="AE218" s="88" t="s">
        <v>221</v>
      </c>
    </row>
    <row r="219" spans="1:31" s="94" customFormat="1" ht="68.45" customHeight="1">
      <c r="A219" s="144"/>
      <c r="B219" s="144"/>
      <c r="C219" s="144"/>
      <c r="D219" s="144"/>
      <c r="E219" s="88" t="s">
        <v>211</v>
      </c>
      <c r="F219" s="88" t="s">
        <v>152</v>
      </c>
      <c r="G219" s="88" t="s">
        <v>353</v>
      </c>
      <c r="H219" s="88" t="s">
        <v>354</v>
      </c>
      <c r="I219" s="88" t="s">
        <v>355</v>
      </c>
      <c r="J219" s="88" t="s">
        <v>216</v>
      </c>
      <c r="K219" s="88" t="s">
        <v>225</v>
      </c>
      <c r="L219" s="88" t="s">
        <v>226</v>
      </c>
      <c r="M219" s="90">
        <v>2</v>
      </c>
      <c r="N219" s="90">
        <v>3</v>
      </c>
      <c r="O219" s="92">
        <f t="shared" si="59"/>
        <v>6</v>
      </c>
      <c r="P219" s="92" t="str">
        <f t="shared" si="60"/>
        <v>Medio</v>
      </c>
      <c r="Q219" s="90">
        <v>25</v>
      </c>
      <c r="R219" s="92">
        <f t="shared" si="61"/>
        <v>150</v>
      </c>
      <c r="S219" s="92" t="str">
        <f t="shared" si="51"/>
        <v>II</v>
      </c>
      <c r="T219" s="91" t="str">
        <f t="shared" si="63"/>
        <v>No Aceptable o Aceptable con controles</v>
      </c>
      <c r="U219" s="138"/>
      <c r="V219" s="138"/>
      <c r="W219" s="138"/>
      <c r="X219" s="93"/>
      <c r="Y219" s="93" t="s">
        <v>227</v>
      </c>
      <c r="Z219" s="88" t="s">
        <v>228</v>
      </c>
      <c r="AA219" s="88" t="s">
        <v>219</v>
      </c>
      <c r="AB219" s="88" t="s">
        <v>219</v>
      </c>
      <c r="AC219" s="88" t="s">
        <v>219</v>
      </c>
      <c r="AD219" s="88" t="s">
        <v>229</v>
      </c>
      <c r="AE219" s="88" t="s">
        <v>219</v>
      </c>
    </row>
    <row r="220" spans="1:31" s="94" customFormat="1" ht="68.45" customHeight="1">
      <c r="A220" s="144"/>
      <c r="B220" s="144"/>
      <c r="C220" s="144"/>
      <c r="D220" s="144"/>
      <c r="E220" s="88" t="s">
        <v>211</v>
      </c>
      <c r="F220" s="88" t="s">
        <v>152</v>
      </c>
      <c r="G220" s="88" t="s">
        <v>356</v>
      </c>
      <c r="H220" s="88" t="s">
        <v>357</v>
      </c>
      <c r="I220" s="88" t="s">
        <v>358</v>
      </c>
      <c r="J220" s="88" t="s">
        <v>216</v>
      </c>
      <c r="K220" s="88" t="s">
        <v>225</v>
      </c>
      <c r="L220" s="88" t="s">
        <v>226</v>
      </c>
      <c r="M220" s="90">
        <v>2</v>
      </c>
      <c r="N220" s="90">
        <v>3</v>
      </c>
      <c r="O220" s="92">
        <f t="shared" si="59"/>
        <v>6</v>
      </c>
      <c r="P220" s="92" t="str">
        <f t="shared" si="60"/>
        <v>Medio</v>
      </c>
      <c r="Q220" s="90">
        <v>25</v>
      </c>
      <c r="R220" s="92">
        <f t="shared" si="61"/>
        <v>150</v>
      </c>
      <c r="S220" s="92" t="str">
        <f t="shared" si="51"/>
        <v>II</v>
      </c>
      <c r="T220" s="91" t="str">
        <f t="shared" si="63"/>
        <v>No Aceptable o Aceptable con controles</v>
      </c>
      <c r="U220" s="138"/>
      <c r="V220" s="138"/>
      <c r="W220" s="138"/>
      <c r="X220" s="93"/>
      <c r="Y220" s="93" t="s">
        <v>227</v>
      </c>
      <c r="Z220" s="88" t="s">
        <v>228</v>
      </c>
      <c r="AA220" s="88" t="s">
        <v>219</v>
      </c>
      <c r="AB220" s="88" t="s">
        <v>219</v>
      </c>
      <c r="AC220" s="88" t="s">
        <v>219</v>
      </c>
      <c r="AD220" s="88" t="s">
        <v>229</v>
      </c>
      <c r="AE220" s="88" t="s">
        <v>219</v>
      </c>
    </row>
    <row r="221" spans="1:31" s="94" customFormat="1" ht="68.45" customHeight="1">
      <c r="A221" s="144"/>
      <c r="B221" s="144"/>
      <c r="C221" s="144"/>
      <c r="D221" s="144"/>
      <c r="E221" s="88" t="s">
        <v>211</v>
      </c>
      <c r="F221" s="88" t="s">
        <v>150</v>
      </c>
      <c r="G221" s="88" t="s">
        <v>233</v>
      </c>
      <c r="H221" s="88" t="s">
        <v>351</v>
      </c>
      <c r="I221" s="88" t="s">
        <v>235</v>
      </c>
      <c r="J221" s="88" t="s">
        <v>216</v>
      </c>
      <c r="K221" s="88" t="s">
        <v>236</v>
      </c>
      <c r="L221" s="88" t="s">
        <v>216</v>
      </c>
      <c r="M221" s="95">
        <v>2</v>
      </c>
      <c r="N221" s="95">
        <v>2</v>
      </c>
      <c r="O221" s="92">
        <f t="shared" si="59"/>
        <v>4</v>
      </c>
      <c r="P221" s="92" t="str">
        <f t="shared" si="60"/>
        <v>Bajo</v>
      </c>
      <c r="Q221" s="95">
        <v>25</v>
      </c>
      <c r="R221" s="92">
        <f t="shared" si="61"/>
        <v>100</v>
      </c>
      <c r="S221" s="92" t="str">
        <f t="shared" si="51"/>
        <v>III</v>
      </c>
      <c r="T221" s="91" t="s">
        <v>142</v>
      </c>
      <c r="U221" s="138"/>
      <c r="V221" s="138"/>
      <c r="W221" s="138"/>
      <c r="X221" s="93"/>
      <c r="Y221" s="93" t="s">
        <v>238</v>
      </c>
      <c r="Z221" s="88" t="s">
        <v>239</v>
      </c>
      <c r="AA221" s="88" t="s">
        <v>219</v>
      </c>
      <c r="AB221" s="88" t="s">
        <v>219</v>
      </c>
      <c r="AC221" s="88" t="s">
        <v>240</v>
      </c>
      <c r="AD221" s="88" t="s">
        <v>511</v>
      </c>
      <c r="AE221" s="88" t="s">
        <v>219</v>
      </c>
    </row>
    <row r="222" spans="1:31" s="94" customFormat="1" ht="68.45" customHeight="1">
      <c r="A222" s="144"/>
      <c r="B222" s="144"/>
      <c r="C222" s="144"/>
      <c r="D222" s="144"/>
      <c r="E222" s="88" t="s">
        <v>211</v>
      </c>
      <c r="F222" s="88" t="s">
        <v>150</v>
      </c>
      <c r="G222" s="88" t="s">
        <v>242</v>
      </c>
      <c r="H222" s="88" t="s">
        <v>243</v>
      </c>
      <c r="I222" s="88" t="s">
        <v>244</v>
      </c>
      <c r="J222" s="88" t="s">
        <v>245</v>
      </c>
      <c r="K222" s="88" t="s">
        <v>236</v>
      </c>
      <c r="L222" s="88" t="s">
        <v>237</v>
      </c>
      <c r="M222" s="95">
        <v>2</v>
      </c>
      <c r="N222" s="95">
        <v>1</v>
      </c>
      <c r="O222" s="92">
        <f t="shared" si="59"/>
        <v>2</v>
      </c>
      <c r="P222" s="92" t="str">
        <f t="shared" si="60"/>
        <v>Bajo</v>
      </c>
      <c r="Q222" s="95">
        <v>10</v>
      </c>
      <c r="R222" s="92">
        <f t="shared" si="61"/>
        <v>20</v>
      </c>
      <c r="S222" s="92" t="str">
        <f t="shared" si="51"/>
        <v>IV</v>
      </c>
      <c r="T222" s="92" t="str">
        <f t="shared" ref="T222" si="64">IF(S222="","",IF(OR(S222="IV",S222="III"),"Aceptable",IF(S222="II","No Aceptable o Aceptable con controles",IF(S222="I","No Aceptable","Error"))))</f>
        <v>Aceptable</v>
      </c>
      <c r="U222" s="138"/>
      <c r="V222" s="138"/>
      <c r="W222" s="138"/>
      <c r="X222" s="93"/>
      <c r="Y222" s="93" t="s">
        <v>238</v>
      </c>
      <c r="Z222" s="88" t="s">
        <v>246</v>
      </c>
      <c r="AA222" s="88" t="s">
        <v>219</v>
      </c>
      <c r="AB222" s="88" t="s">
        <v>219</v>
      </c>
      <c r="AC222" s="88" t="s">
        <v>240</v>
      </c>
      <c r="AD222" s="88" t="s">
        <v>241</v>
      </c>
      <c r="AE222" s="88" t="s">
        <v>219</v>
      </c>
    </row>
    <row r="223" spans="1:31" s="94" customFormat="1" ht="68.45" customHeight="1">
      <c r="A223" s="144"/>
      <c r="B223" s="144"/>
      <c r="C223" s="144"/>
      <c r="D223" s="144"/>
      <c r="E223" s="88" t="s">
        <v>211</v>
      </c>
      <c r="F223" s="88" t="s">
        <v>253</v>
      </c>
      <c r="G223" s="88" t="s">
        <v>254</v>
      </c>
      <c r="H223" s="88" t="s">
        <v>255</v>
      </c>
      <c r="I223" s="88" t="s">
        <v>256</v>
      </c>
      <c r="J223" s="88" t="s">
        <v>257</v>
      </c>
      <c r="K223" s="88" t="s">
        <v>258</v>
      </c>
      <c r="L223" s="88" t="s">
        <v>237</v>
      </c>
      <c r="M223" s="95">
        <v>2</v>
      </c>
      <c r="N223" s="95">
        <v>2</v>
      </c>
      <c r="O223" s="92">
        <f t="shared" si="59"/>
        <v>4</v>
      </c>
      <c r="P223" s="92" t="str">
        <f t="shared" si="60"/>
        <v>Bajo</v>
      </c>
      <c r="Q223" s="95">
        <v>25</v>
      </c>
      <c r="R223" s="92">
        <f t="shared" si="61"/>
        <v>100</v>
      </c>
      <c r="S223" s="92" t="str">
        <f t="shared" si="51"/>
        <v>III</v>
      </c>
      <c r="T223" s="91" t="s">
        <v>142</v>
      </c>
      <c r="U223" s="138"/>
      <c r="V223" s="138"/>
      <c r="W223" s="138"/>
      <c r="X223" s="93"/>
      <c r="Y223" s="93" t="s">
        <v>259</v>
      </c>
      <c r="Z223" s="88" t="s">
        <v>260</v>
      </c>
      <c r="AA223" s="88" t="s">
        <v>219</v>
      </c>
      <c r="AB223" s="88" t="s">
        <v>219</v>
      </c>
      <c r="AC223" s="88" t="s">
        <v>261</v>
      </c>
      <c r="AD223" s="88" t="s">
        <v>384</v>
      </c>
      <c r="AE223" s="88" t="s">
        <v>219</v>
      </c>
    </row>
    <row r="224" spans="1:31" s="94" customFormat="1" ht="68.45" customHeight="1">
      <c r="A224" s="144"/>
      <c r="B224" s="144"/>
      <c r="C224" s="144"/>
      <c r="D224" s="144"/>
      <c r="E224" s="88" t="s">
        <v>211</v>
      </c>
      <c r="F224" s="88" t="s">
        <v>253</v>
      </c>
      <c r="G224" s="88" t="s">
        <v>263</v>
      </c>
      <c r="H224" s="88" t="s">
        <v>264</v>
      </c>
      <c r="I224" s="88" t="s">
        <v>359</v>
      </c>
      <c r="J224" s="88" t="s">
        <v>266</v>
      </c>
      <c r="K224" s="88" t="s">
        <v>258</v>
      </c>
      <c r="L224" s="88" t="s">
        <v>237</v>
      </c>
      <c r="M224" s="95">
        <v>2</v>
      </c>
      <c r="N224" s="95">
        <v>2</v>
      </c>
      <c r="O224" s="92">
        <f t="shared" si="59"/>
        <v>4</v>
      </c>
      <c r="P224" s="92" t="str">
        <f t="shared" si="60"/>
        <v>Bajo</v>
      </c>
      <c r="Q224" s="95">
        <v>25</v>
      </c>
      <c r="R224" s="92">
        <f t="shared" si="61"/>
        <v>100</v>
      </c>
      <c r="S224" s="92" t="str">
        <f t="shared" si="51"/>
        <v>III</v>
      </c>
      <c r="T224" s="91" t="s">
        <v>142</v>
      </c>
      <c r="U224" s="138"/>
      <c r="V224" s="138"/>
      <c r="W224" s="138"/>
      <c r="X224" s="93"/>
      <c r="Y224" s="93" t="s">
        <v>419</v>
      </c>
      <c r="Z224" s="88" t="s">
        <v>260</v>
      </c>
      <c r="AA224" s="88" t="s">
        <v>219</v>
      </c>
      <c r="AB224" s="88" t="s">
        <v>219</v>
      </c>
      <c r="AC224" s="88" t="s">
        <v>261</v>
      </c>
      <c r="AD224" s="88" t="s">
        <v>384</v>
      </c>
      <c r="AE224" s="88" t="s">
        <v>219</v>
      </c>
    </row>
    <row r="225" spans="1:31" s="94" customFormat="1" ht="68.45" customHeight="1">
      <c r="A225" s="144"/>
      <c r="B225" s="144"/>
      <c r="C225" s="144"/>
      <c r="D225" s="144"/>
      <c r="E225" s="88" t="s">
        <v>211</v>
      </c>
      <c r="F225" s="88" t="s">
        <v>280</v>
      </c>
      <c r="G225" s="88" t="s">
        <v>297</v>
      </c>
      <c r="H225" s="88" t="s">
        <v>298</v>
      </c>
      <c r="I225" s="88" t="s">
        <v>295</v>
      </c>
      <c r="J225" s="88" t="s">
        <v>299</v>
      </c>
      <c r="K225" s="88" t="s">
        <v>300</v>
      </c>
      <c r="L225" s="88" t="s">
        <v>301</v>
      </c>
      <c r="M225" s="90">
        <v>2</v>
      </c>
      <c r="N225" s="90">
        <v>3</v>
      </c>
      <c r="O225" s="91">
        <f>IF(OR(M225="",N225=""),"",IF((M225*N225=0),"N/A",M225*N225))</f>
        <v>6</v>
      </c>
      <c r="P225" s="92" t="str">
        <f t="shared" si="60"/>
        <v>Medio</v>
      </c>
      <c r="Q225" s="90">
        <v>60</v>
      </c>
      <c r="R225" s="92">
        <f>IF(OR(Q225="",O225=""),"",IF(ISTEXT(O225),"N/A",O225*Q225))</f>
        <v>360</v>
      </c>
      <c r="S225" s="92" t="str">
        <f t="shared" si="51"/>
        <v>II</v>
      </c>
      <c r="T225" s="91" t="str">
        <f t="shared" ref="T225:T233" si="65">IF(S225="","",IF(OR(S225="IV",S225="III"),"Aceptable",IF(S225="II","No Aceptable o Aceptable con controles",IF(S225="I","No Aceptable","Error"))))</f>
        <v>No Aceptable o Aceptable con controles</v>
      </c>
      <c r="U225" s="138"/>
      <c r="V225" s="138"/>
      <c r="W225" s="138"/>
      <c r="X225" s="93"/>
      <c r="Y225" s="93" t="s">
        <v>302</v>
      </c>
      <c r="Z225" s="88" t="s">
        <v>303</v>
      </c>
      <c r="AA225" s="88" t="s">
        <v>219</v>
      </c>
      <c r="AB225" s="88" t="s">
        <v>219</v>
      </c>
      <c r="AC225" s="88" t="s">
        <v>304</v>
      </c>
      <c r="AD225" s="88" t="s">
        <v>305</v>
      </c>
      <c r="AE225" s="88" t="s">
        <v>219</v>
      </c>
    </row>
    <row r="226" spans="1:31" s="94" customFormat="1" ht="68.45" customHeight="1">
      <c r="A226" s="144"/>
      <c r="B226" s="144"/>
      <c r="C226" s="144"/>
      <c r="D226" s="144"/>
      <c r="E226" s="88" t="s">
        <v>211</v>
      </c>
      <c r="F226" s="88" t="s">
        <v>280</v>
      </c>
      <c r="G226" s="88" t="s">
        <v>281</v>
      </c>
      <c r="H226" s="88" t="s">
        <v>294</v>
      </c>
      <c r="I226" s="88" t="s">
        <v>295</v>
      </c>
      <c r="J226" s="88" t="s">
        <v>216</v>
      </c>
      <c r="K226" s="88" t="s">
        <v>216</v>
      </c>
      <c r="L226" s="88" t="s">
        <v>284</v>
      </c>
      <c r="M226" s="90">
        <v>2</v>
      </c>
      <c r="N226" s="90">
        <v>4</v>
      </c>
      <c r="O226" s="91">
        <f>IF(OR(M226="",N226=""),"",IF((M226*N226=0),"N/A",M226*N226))</f>
        <v>8</v>
      </c>
      <c r="P226" s="92" t="str">
        <f t="shared" si="60"/>
        <v>Medio</v>
      </c>
      <c r="Q226" s="90">
        <v>60</v>
      </c>
      <c r="R226" s="92">
        <f>IF(OR(Q226="",O226=""),"",IF(ISTEXT(O226),"N/A",O226*Q226))</f>
        <v>480</v>
      </c>
      <c r="S226" s="92" t="str">
        <f t="shared" ref="S226:S295" si="66">IF(R226="","",IF(ISTEXT(R226),"IV",IF(R226=20,"IV",IF(AND(R226&gt;=40,R226&lt;=120),"III",IF(AND(R226&gt;=150,R226&lt;=500),"II",IF(AND(R226&gt;=600,R226&lt;=4000),"I","Error"))))))</f>
        <v>II</v>
      </c>
      <c r="T226" s="91" t="str">
        <f t="shared" si="65"/>
        <v>No Aceptable o Aceptable con controles</v>
      </c>
      <c r="U226" s="138"/>
      <c r="V226" s="138"/>
      <c r="W226" s="138"/>
      <c r="X226" s="93"/>
      <c r="Y226" s="93" t="s">
        <v>486</v>
      </c>
      <c r="Z226" s="101" t="s">
        <v>292</v>
      </c>
      <c r="AA226" s="88" t="s">
        <v>219</v>
      </c>
      <c r="AB226" s="88" t="s">
        <v>219</v>
      </c>
      <c r="AC226" s="88" t="s">
        <v>219</v>
      </c>
      <c r="AD226" s="88" t="s">
        <v>296</v>
      </c>
      <c r="AE226" s="88" t="s">
        <v>219</v>
      </c>
    </row>
    <row r="227" spans="1:31" s="94" customFormat="1" ht="68.45" customHeight="1">
      <c r="A227" s="144"/>
      <c r="B227" s="144"/>
      <c r="C227" s="144"/>
      <c r="D227" s="144"/>
      <c r="E227" s="97" t="s">
        <v>211</v>
      </c>
      <c r="F227" s="98" t="s">
        <v>280</v>
      </c>
      <c r="G227" s="98" t="s">
        <v>281</v>
      </c>
      <c r="H227" s="98" t="s">
        <v>282</v>
      </c>
      <c r="I227" s="98" t="s">
        <v>283</v>
      </c>
      <c r="J227" s="98" t="s">
        <v>216</v>
      </c>
      <c r="K227" s="98" t="s">
        <v>216</v>
      </c>
      <c r="L227" s="98" t="s">
        <v>284</v>
      </c>
      <c r="M227" s="106">
        <v>2</v>
      </c>
      <c r="N227" s="95">
        <v>2</v>
      </c>
      <c r="O227" s="91">
        <f t="shared" ref="O227:O273" si="67">IF(OR(M227="",N227=""),"",IF((M227*N227=0),"N/A",M227*N227))</f>
        <v>4</v>
      </c>
      <c r="P227" s="92" t="str">
        <f t="shared" si="60"/>
        <v>Bajo</v>
      </c>
      <c r="Q227" s="90">
        <v>60</v>
      </c>
      <c r="R227" s="92">
        <f t="shared" ref="R227:R273" si="68">IF(OR(Q227="",O227=""),"",IF(ISTEXT(O227),"N/A",O227*Q227))</f>
        <v>240</v>
      </c>
      <c r="S227" s="92" t="str">
        <f t="shared" si="66"/>
        <v>II</v>
      </c>
      <c r="T227" s="91" t="str">
        <f t="shared" si="65"/>
        <v>No Aceptable o Aceptable con controles</v>
      </c>
      <c r="U227" s="138"/>
      <c r="V227" s="138"/>
      <c r="W227" s="138"/>
      <c r="X227" s="93"/>
      <c r="Y227" s="93" t="s">
        <v>285</v>
      </c>
      <c r="Z227" s="88" t="s">
        <v>286</v>
      </c>
      <c r="AA227" s="99" t="s">
        <v>287</v>
      </c>
      <c r="AB227" s="99" t="s">
        <v>287</v>
      </c>
      <c r="AC227" s="88" t="s">
        <v>219</v>
      </c>
      <c r="AD227" s="88" t="s">
        <v>288</v>
      </c>
      <c r="AE227" s="88" t="s">
        <v>219</v>
      </c>
    </row>
    <row r="228" spans="1:31" s="102" customFormat="1" ht="68.45" customHeight="1">
      <c r="A228" s="144"/>
      <c r="B228" s="144"/>
      <c r="C228" s="144"/>
      <c r="D228" s="144"/>
      <c r="E228" s="97" t="s">
        <v>316</v>
      </c>
      <c r="F228" s="98" t="s">
        <v>317</v>
      </c>
      <c r="G228" s="98" t="s">
        <v>318</v>
      </c>
      <c r="H228" s="98" t="s">
        <v>319</v>
      </c>
      <c r="I228" s="98" t="s">
        <v>320</v>
      </c>
      <c r="J228" s="98" t="s">
        <v>321</v>
      </c>
      <c r="K228" s="98" t="s">
        <v>322</v>
      </c>
      <c r="L228" s="98" t="s">
        <v>323</v>
      </c>
      <c r="M228" s="106">
        <v>2</v>
      </c>
      <c r="N228" s="95">
        <v>1</v>
      </c>
      <c r="O228" s="91">
        <f t="shared" si="67"/>
        <v>2</v>
      </c>
      <c r="P228" s="92" t="str">
        <f t="shared" si="60"/>
        <v>Bajo</v>
      </c>
      <c r="Q228" s="95">
        <v>10</v>
      </c>
      <c r="R228" s="92">
        <f t="shared" si="68"/>
        <v>20</v>
      </c>
      <c r="S228" s="92" t="str">
        <f t="shared" si="66"/>
        <v>IV</v>
      </c>
      <c r="T228" s="92" t="str">
        <f t="shared" si="65"/>
        <v>Aceptable</v>
      </c>
      <c r="U228" s="138"/>
      <c r="V228" s="138"/>
      <c r="W228" s="138"/>
      <c r="X228" s="93"/>
      <c r="Y228" s="93" t="s">
        <v>312</v>
      </c>
      <c r="Z228" s="88" t="s">
        <v>324</v>
      </c>
      <c r="AA228" s="88" t="s">
        <v>278</v>
      </c>
      <c r="AB228" s="88" t="s">
        <v>278</v>
      </c>
      <c r="AC228" s="88" t="s">
        <v>325</v>
      </c>
      <c r="AD228" s="88" t="s">
        <v>326</v>
      </c>
      <c r="AE228" s="88" t="s">
        <v>219</v>
      </c>
    </row>
    <row r="229" spans="1:31" s="94" customFormat="1" ht="68.45" customHeight="1">
      <c r="A229" s="144"/>
      <c r="B229" s="144"/>
      <c r="C229" s="144"/>
      <c r="D229" s="144"/>
      <c r="E229" s="97" t="s">
        <v>211</v>
      </c>
      <c r="F229" s="98" t="s">
        <v>280</v>
      </c>
      <c r="G229" s="98" t="s">
        <v>281</v>
      </c>
      <c r="H229" s="98" t="s">
        <v>289</v>
      </c>
      <c r="I229" s="98" t="s">
        <v>290</v>
      </c>
      <c r="J229" s="98" t="s">
        <v>216</v>
      </c>
      <c r="K229" s="98" t="s">
        <v>216</v>
      </c>
      <c r="L229" s="98" t="s">
        <v>284</v>
      </c>
      <c r="M229" s="103">
        <v>6</v>
      </c>
      <c r="N229" s="95">
        <v>3</v>
      </c>
      <c r="O229" s="91">
        <f t="shared" si="67"/>
        <v>18</v>
      </c>
      <c r="P229" s="92" t="str">
        <f t="shared" si="60"/>
        <v>Alto</v>
      </c>
      <c r="Q229" s="90">
        <v>60</v>
      </c>
      <c r="R229" s="92">
        <f t="shared" si="68"/>
        <v>1080</v>
      </c>
      <c r="S229" s="92" t="str">
        <f t="shared" si="66"/>
        <v>I</v>
      </c>
      <c r="T229" s="91" t="str">
        <f t="shared" si="65"/>
        <v>No Aceptable</v>
      </c>
      <c r="U229" s="138"/>
      <c r="V229" s="138"/>
      <c r="W229" s="138"/>
      <c r="X229" s="100"/>
      <c r="Y229" s="100" t="s">
        <v>291</v>
      </c>
      <c r="Z229" s="101" t="s">
        <v>292</v>
      </c>
      <c r="AA229" s="99" t="s">
        <v>287</v>
      </c>
      <c r="AB229" s="99" t="s">
        <v>287</v>
      </c>
      <c r="AC229" s="88" t="s">
        <v>219</v>
      </c>
      <c r="AD229" s="88" t="s">
        <v>293</v>
      </c>
      <c r="AE229" s="88" t="s">
        <v>219</v>
      </c>
    </row>
    <row r="230" spans="1:31" s="94" customFormat="1" ht="68.45" customHeight="1">
      <c r="A230" s="145"/>
      <c r="B230" s="145"/>
      <c r="C230" s="145"/>
      <c r="D230" s="145"/>
      <c r="E230" s="88" t="s">
        <v>211</v>
      </c>
      <c r="F230" s="88" t="s">
        <v>280</v>
      </c>
      <c r="G230" s="88" t="s">
        <v>334</v>
      </c>
      <c r="H230" s="88" t="s">
        <v>335</v>
      </c>
      <c r="I230" s="88" t="s">
        <v>336</v>
      </c>
      <c r="J230" s="88" t="s">
        <v>216</v>
      </c>
      <c r="K230" s="88" t="s">
        <v>274</v>
      </c>
      <c r="L230" s="88" t="s">
        <v>284</v>
      </c>
      <c r="M230" s="95">
        <v>6</v>
      </c>
      <c r="N230" s="95">
        <v>3</v>
      </c>
      <c r="O230" s="92">
        <f t="shared" si="67"/>
        <v>18</v>
      </c>
      <c r="P230" s="92" t="str">
        <f t="shared" si="60"/>
        <v>Alto</v>
      </c>
      <c r="Q230" s="95">
        <v>25</v>
      </c>
      <c r="R230" s="92">
        <f t="shared" si="68"/>
        <v>450</v>
      </c>
      <c r="S230" s="92" t="str">
        <f t="shared" si="66"/>
        <v>II</v>
      </c>
      <c r="T230" s="91" t="str">
        <f t="shared" si="65"/>
        <v>No Aceptable o Aceptable con controles</v>
      </c>
      <c r="U230" s="139"/>
      <c r="V230" s="139"/>
      <c r="W230" s="139"/>
      <c r="X230" s="93"/>
      <c r="Y230" s="93" t="s">
        <v>337</v>
      </c>
      <c r="Z230" s="88" t="s">
        <v>338</v>
      </c>
      <c r="AA230" s="88" t="s">
        <v>219</v>
      </c>
      <c r="AB230" s="88" t="s">
        <v>219</v>
      </c>
      <c r="AC230" s="88" t="s">
        <v>339</v>
      </c>
      <c r="AD230" s="88" t="s">
        <v>340</v>
      </c>
      <c r="AE230" s="88" t="s">
        <v>219</v>
      </c>
    </row>
    <row r="231" spans="1:31" s="94" customFormat="1" ht="68.45" customHeight="1">
      <c r="A231" s="143" t="s">
        <v>207</v>
      </c>
      <c r="B231" s="143" t="s">
        <v>512</v>
      </c>
      <c r="C231" s="143" t="s">
        <v>513</v>
      </c>
      <c r="D231" s="143" t="s">
        <v>514</v>
      </c>
      <c r="E231" s="88" t="s">
        <v>211</v>
      </c>
      <c r="F231" s="90" t="s">
        <v>212</v>
      </c>
      <c r="G231" s="90" t="s">
        <v>344</v>
      </c>
      <c r="H231" s="88" t="s">
        <v>345</v>
      </c>
      <c r="I231" s="88" t="s">
        <v>372</v>
      </c>
      <c r="J231" s="88" t="s">
        <v>347</v>
      </c>
      <c r="K231" s="88" t="s">
        <v>274</v>
      </c>
      <c r="L231" s="88" t="s">
        <v>348</v>
      </c>
      <c r="M231" s="95">
        <v>2</v>
      </c>
      <c r="N231" s="95">
        <v>1</v>
      </c>
      <c r="O231" s="92">
        <f t="shared" si="67"/>
        <v>2</v>
      </c>
      <c r="P231" s="92" t="str">
        <f t="shared" si="60"/>
        <v>Bajo</v>
      </c>
      <c r="Q231" s="95">
        <v>10</v>
      </c>
      <c r="R231" s="92">
        <f t="shared" si="68"/>
        <v>20</v>
      </c>
      <c r="S231" s="92" t="str">
        <f t="shared" si="66"/>
        <v>IV</v>
      </c>
      <c r="T231" s="92" t="str">
        <f t="shared" si="65"/>
        <v>Aceptable</v>
      </c>
      <c r="U231" s="137">
        <v>0</v>
      </c>
      <c r="V231" s="137">
        <v>49</v>
      </c>
      <c r="W231" s="137">
        <f>U231+V231</f>
        <v>49</v>
      </c>
      <c r="X231" s="100"/>
      <c r="Y231" s="100" t="s">
        <v>349</v>
      </c>
      <c r="Z231" s="88" t="s">
        <v>218</v>
      </c>
      <c r="AA231" s="88" t="s">
        <v>219</v>
      </c>
      <c r="AB231" s="88" t="s">
        <v>219</v>
      </c>
      <c r="AC231" s="88" t="s">
        <v>219</v>
      </c>
      <c r="AD231" s="88" t="s">
        <v>350</v>
      </c>
      <c r="AE231" s="88" t="s">
        <v>221</v>
      </c>
    </row>
    <row r="232" spans="1:31" s="94" customFormat="1" ht="68.45" customHeight="1">
      <c r="A232" s="144"/>
      <c r="B232" s="144"/>
      <c r="C232" s="144"/>
      <c r="D232" s="144"/>
      <c r="E232" s="88" t="s">
        <v>211</v>
      </c>
      <c r="F232" s="88" t="s">
        <v>152</v>
      </c>
      <c r="G232" s="88" t="s">
        <v>353</v>
      </c>
      <c r="H232" s="88" t="s">
        <v>354</v>
      </c>
      <c r="I232" s="88" t="s">
        <v>355</v>
      </c>
      <c r="J232" s="88" t="s">
        <v>216</v>
      </c>
      <c r="K232" s="88" t="s">
        <v>225</v>
      </c>
      <c r="L232" s="88" t="s">
        <v>226</v>
      </c>
      <c r="M232" s="90">
        <v>2</v>
      </c>
      <c r="N232" s="90">
        <v>3</v>
      </c>
      <c r="O232" s="91">
        <f t="shared" si="67"/>
        <v>6</v>
      </c>
      <c r="P232" s="92" t="str">
        <f t="shared" si="60"/>
        <v>Medio</v>
      </c>
      <c r="Q232" s="90">
        <v>25</v>
      </c>
      <c r="R232" s="92">
        <f t="shared" si="68"/>
        <v>150</v>
      </c>
      <c r="S232" s="92" t="str">
        <f t="shared" si="66"/>
        <v>II</v>
      </c>
      <c r="T232" s="91" t="str">
        <f t="shared" si="65"/>
        <v>No Aceptable o Aceptable con controles</v>
      </c>
      <c r="U232" s="138"/>
      <c r="V232" s="138"/>
      <c r="W232" s="138"/>
      <c r="X232" s="93"/>
      <c r="Y232" s="93" t="s">
        <v>227</v>
      </c>
      <c r="Z232" s="88" t="s">
        <v>228</v>
      </c>
      <c r="AA232" s="88" t="s">
        <v>219</v>
      </c>
      <c r="AB232" s="88" t="s">
        <v>219</v>
      </c>
      <c r="AC232" s="88" t="s">
        <v>219</v>
      </c>
      <c r="AD232" s="88" t="s">
        <v>229</v>
      </c>
      <c r="AE232" s="88" t="s">
        <v>219</v>
      </c>
    </row>
    <row r="233" spans="1:31" s="94" customFormat="1" ht="68.45" customHeight="1">
      <c r="A233" s="144"/>
      <c r="B233" s="144"/>
      <c r="C233" s="144"/>
      <c r="D233" s="144"/>
      <c r="E233" s="88" t="s">
        <v>211</v>
      </c>
      <c r="F233" s="88" t="s">
        <v>152</v>
      </c>
      <c r="G233" s="88" t="s">
        <v>356</v>
      </c>
      <c r="H233" s="88" t="s">
        <v>357</v>
      </c>
      <c r="I233" s="88" t="s">
        <v>358</v>
      </c>
      <c r="J233" s="88" t="s">
        <v>216</v>
      </c>
      <c r="K233" s="88" t="s">
        <v>225</v>
      </c>
      <c r="L233" s="88" t="s">
        <v>226</v>
      </c>
      <c r="M233" s="90">
        <v>2</v>
      </c>
      <c r="N233" s="90">
        <v>3</v>
      </c>
      <c r="O233" s="91">
        <f t="shared" si="67"/>
        <v>6</v>
      </c>
      <c r="P233" s="92" t="str">
        <f t="shared" si="60"/>
        <v>Medio</v>
      </c>
      <c r="Q233" s="90">
        <v>25</v>
      </c>
      <c r="R233" s="92">
        <f t="shared" si="68"/>
        <v>150</v>
      </c>
      <c r="S233" s="92" t="str">
        <f t="shared" si="66"/>
        <v>II</v>
      </c>
      <c r="T233" s="91" t="str">
        <f t="shared" si="65"/>
        <v>No Aceptable o Aceptable con controles</v>
      </c>
      <c r="U233" s="138"/>
      <c r="V233" s="138"/>
      <c r="W233" s="138"/>
      <c r="X233" s="93"/>
      <c r="Y233" s="93" t="s">
        <v>227</v>
      </c>
      <c r="Z233" s="88" t="s">
        <v>228</v>
      </c>
      <c r="AA233" s="88" t="s">
        <v>219</v>
      </c>
      <c r="AB233" s="88" t="s">
        <v>219</v>
      </c>
      <c r="AC233" s="88" t="s">
        <v>219</v>
      </c>
      <c r="AD233" s="88" t="s">
        <v>229</v>
      </c>
      <c r="AE233" s="88" t="s">
        <v>219</v>
      </c>
    </row>
    <row r="234" spans="1:31" s="94" customFormat="1" ht="68.45" customHeight="1">
      <c r="A234" s="144"/>
      <c r="B234" s="144"/>
      <c r="C234" s="144"/>
      <c r="D234" s="144"/>
      <c r="E234" s="88" t="s">
        <v>211</v>
      </c>
      <c r="F234" s="88" t="s">
        <v>150</v>
      </c>
      <c r="G234" s="88" t="s">
        <v>233</v>
      </c>
      <c r="H234" s="88" t="s">
        <v>351</v>
      </c>
      <c r="I234" s="88" t="s">
        <v>235</v>
      </c>
      <c r="J234" s="88" t="s">
        <v>216</v>
      </c>
      <c r="K234" s="88" t="s">
        <v>236</v>
      </c>
      <c r="L234" s="88" t="s">
        <v>216</v>
      </c>
      <c r="M234" s="95">
        <v>2</v>
      </c>
      <c r="N234" s="95">
        <v>2</v>
      </c>
      <c r="O234" s="92">
        <f t="shared" si="67"/>
        <v>4</v>
      </c>
      <c r="P234" s="92" t="str">
        <f t="shared" si="60"/>
        <v>Bajo</v>
      </c>
      <c r="Q234" s="95">
        <v>25</v>
      </c>
      <c r="R234" s="92">
        <f t="shared" si="68"/>
        <v>100</v>
      </c>
      <c r="S234" s="92" t="str">
        <f t="shared" si="66"/>
        <v>III</v>
      </c>
      <c r="T234" s="91" t="s">
        <v>142</v>
      </c>
      <c r="U234" s="138"/>
      <c r="V234" s="138"/>
      <c r="W234" s="138"/>
      <c r="X234" s="93"/>
      <c r="Y234" s="93" t="s">
        <v>238</v>
      </c>
      <c r="Z234" s="88" t="s">
        <v>239</v>
      </c>
      <c r="AA234" s="88" t="s">
        <v>219</v>
      </c>
      <c r="AB234" s="88" t="s">
        <v>219</v>
      </c>
      <c r="AC234" s="88" t="s">
        <v>240</v>
      </c>
      <c r="AD234" s="88" t="s">
        <v>511</v>
      </c>
      <c r="AE234" s="88" t="s">
        <v>219</v>
      </c>
    </row>
    <row r="235" spans="1:31" s="94" customFormat="1" ht="68.45" customHeight="1">
      <c r="A235" s="144"/>
      <c r="B235" s="144"/>
      <c r="C235" s="144"/>
      <c r="D235" s="144"/>
      <c r="E235" s="88" t="s">
        <v>211</v>
      </c>
      <c r="F235" s="88" t="s">
        <v>150</v>
      </c>
      <c r="G235" s="88" t="s">
        <v>242</v>
      </c>
      <c r="H235" s="88" t="s">
        <v>243</v>
      </c>
      <c r="I235" s="88" t="s">
        <v>244</v>
      </c>
      <c r="J235" s="88" t="s">
        <v>245</v>
      </c>
      <c r="K235" s="88" t="s">
        <v>236</v>
      </c>
      <c r="L235" s="88" t="s">
        <v>237</v>
      </c>
      <c r="M235" s="95">
        <v>2</v>
      </c>
      <c r="N235" s="95">
        <v>1</v>
      </c>
      <c r="O235" s="92">
        <f t="shared" si="67"/>
        <v>2</v>
      </c>
      <c r="P235" s="92" t="str">
        <f t="shared" si="60"/>
        <v>Bajo</v>
      </c>
      <c r="Q235" s="95">
        <v>10</v>
      </c>
      <c r="R235" s="92">
        <f t="shared" si="68"/>
        <v>20</v>
      </c>
      <c r="S235" s="92" t="str">
        <f t="shared" si="66"/>
        <v>IV</v>
      </c>
      <c r="T235" s="92" t="str">
        <f t="shared" ref="T235" si="69">IF(S235="","",IF(OR(S235="IV",S235="III"),"Aceptable",IF(S235="II","No Aceptable o Aceptable con controles",IF(S235="I","No Aceptable","Error"))))</f>
        <v>Aceptable</v>
      </c>
      <c r="U235" s="138"/>
      <c r="V235" s="138"/>
      <c r="W235" s="138"/>
      <c r="X235" s="93"/>
      <c r="Y235" s="93" t="s">
        <v>238</v>
      </c>
      <c r="Z235" s="88" t="s">
        <v>246</v>
      </c>
      <c r="AA235" s="88" t="s">
        <v>219</v>
      </c>
      <c r="AB235" s="88" t="s">
        <v>219</v>
      </c>
      <c r="AC235" s="88" t="s">
        <v>240</v>
      </c>
      <c r="AD235" s="88" t="s">
        <v>241</v>
      </c>
      <c r="AE235" s="88" t="s">
        <v>219</v>
      </c>
    </row>
    <row r="236" spans="1:31" s="94" customFormat="1" ht="68.45" customHeight="1">
      <c r="A236" s="144"/>
      <c r="B236" s="144"/>
      <c r="C236" s="144"/>
      <c r="D236" s="144"/>
      <c r="E236" s="88" t="s">
        <v>211</v>
      </c>
      <c r="F236" s="88" t="s">
        <v>253</v>
      </c>
      <c r="G236" s="88" t="s">
        <v>254</v>
      </c>
      <c r="H236" s="88" t="s">
        <v>255</v>
      </c>
      <c r="I236" s="88" t="s">
        <v>256</v>
      </c>
      <c r="J236" s="88" t="s">
        <v>257</v>
      </c>
      <c r="K236" s="88" t="s">
        <v>258</v>
      </c>
      <c r="L236" s="88" t="s">
        <v>237</v>
      </c>
      <c r="M236" s="95">
        <v>2</v>
      </c>
      <c r="N236" s="95">
        <v>2</v>
      </c>
      <c r="O236" s="92">
        <f t="shared" si="67"/>
        <v>4</v>
      </c>
      <c r="P236" s="92" t="str">
        <f t="shared" si="60"/>
        <v>Bajo</v>
      </c>
      <c r="Q236" s="95">
        <v>25</v>
      </c>
      <c r="R236" s="92">
        <f t="shared" si="68"/>
        <v>100</v>
      </c>
      <c r="S236" s="92" t="str">
        <f t="shared" si="66"/>
        <v>III</v>
      </c>
      <c r="T236" s="91" t="s">
        <v>142</v>
      </c>
      <c r="U236" s="138"/>
      <c r="V236" s="138"/>
      <c r="W236" s="138"/>
      <c r="X236" s="93"/>
      <c r="Y236" s="93" t="s">
        <v>259</v>
      </c>
      <c r="Z236" s="88" t="s">
        <v>260</v>
      </c>
      <c r="AA236" s="88" t="s">
        <v>219</v>
      </c>
      <c r="AB236" s="88" t="s">
        <v>219</v>
      </c>
      <c r="AC236" s="88" t="s">
        <v>261</v>
      </c>
      <c r="AD236" s="88" t="s">
        <v>384</v>
      </c>
      <c r="AE236" s="88" t="s">
        <v>219</v>
      </c>
    </row>
    <row r="237" spans="1:31" s="94" customFormat="1" ht="68.45" customHeight="1">
      <c r="A237" s="144"/>
      <c r="B237" s="144"/>
      <c r="C237" s="144"/>
      <c r="D237" s="144"/>
      <c r="E237" s="88" t="s">
        <v>211</v>
      </c>
      <c r="F237" s="88" t="s">
        <v>253</v>
      </c>
      <c r="G237" s="88" t="s">
        <v>263</v>
      </c>
      <c r="H237" s="88" t="s">
        <v>264</v>
      </c>
      <c r="I237" s="88" t="s">
        <v>359</v>
      </c>
      <c r="J237" s="88" t="s">
        <v>266</v>
      </c>
      <c r="K237" s="88" t="s">
        <v>258</v>
      </c>
      <c r="L237" s="88" t="s">
        <v>237</v>
      </c>
      <c r="M237" s="95">
        <v>2</v>
      </c>
      <c r="N237" s="95">
        <v>2</v>
      </c>
      <c r="O237" s="92">
        <f t="shared" si="67"/>
        <v>4</v>
      </c>
      <c r="P237" s="92" t="str">
        <f t="shared" si="60"/>
        <v>Bajo</v>
      </c>
      <c r="Q237" s="95">
        <v>25</v>
      </c>
      <c r="R237" s="92">
        <f t="shared" si="68"/>
        <v>100</v>
      </c>
      <c r="S237" s="92" t="str">
        <f t="shared" si="66"/>
        <v>III</v>
      </c>
      <c r="T237" s="91" t="s">
        <v>142</v>
      </c>
      <c r="U237" s="138"/>
      <c r="V237" s="138"/>
      <c r="W237" s="138"/>
      <c r="X237" s="93"/>
      <c r="Y237" s="93" t="s">
        <v>419</v>
      </c>
      <c r="Z237" s="88" t="s">
        <v>260</v>
      </c>
      <c r="AA237" s="88" t="s">
        <v>219</v>
      </c>
      <c r="AB237" s="88" t="s">
        <v>219</v>
      </c>
      <c r="AC237" s="88" t="s">
        <v>261</v>
      </c>
      <c r="AD237" s="88" t="s">
        <v>384</v>
      </c>
      <c r="AE237" s="88" t="s">
        <v>219</v>
      </c>
    </row>
    <row r="238" spans="1:31" s="94" customFormat="1" ht="68.45" customHeight="1">
      <c r="A238" s="145"/>
      <c r="B238" s="145"/>
      <c r="C238" s="145"/>
      <c r="D238" s="145"/>
      <c r="E238" s="88" t="s">
        <v>211</v>
      </c>
      <c r="F238" s="88" t="s">
        <v>280</v>
      </c>
      <c r="G238" s="88" t="s">
        <v>334</v>
      </c>
      <c r="H238" s="88" t="s">
        <v>335</v>
      </c>
      <c r="I238" s="88" t="s">
        <v>336</v>
      </c>
      <c r="J238" s="88" t="s">
        <v>216</v>
      </c>
      <c r="K238" s="88" t="s">
        <v>274</v>
      </c>
      <c r="L238" s="88" t="s">
        <v>284</v>
      </c>
      <c r="M238" s="95">
        <v>6</v>
      </c>
      <c r="N238" s="95">
        <v>3</v>
      </c>
      <c r="O238" s="92">
        <f t="shared" si="67"/>
        <v>18</v>
      </c>
      <c r="P238" s="92" t="str">
        <f t="shared" si="60"/>
        <v>Alto</v>
      </c>
      <c r="Q238" s="95">
        <v>25</v>
      </c>
      <c r="R238" s="92">
        <f t="shared" si="68"/>
        <v>450</v>
      </c>
      <c r="S238" s="92" t="str">
        <f t="shared" si="66"/>
        <v>II</v>
      </c>
      <c r="T238" s="91" t="str">
        <f t="shared" ref="T238:T239" si="70">IF(S238="","",IF(OR(S238="IV",S238="III"),"Aceptable",IF(S238="II","No Aceptable o Aceptable con controles",IF(S238="I","No Aceptable","Error"))))</f>
        <v>No Aceptable o Aceptable con controles</v>
      </c>
      <c r="U238" s="139"/>
      <c r="V238" s="139"/>
      <c r="W238" s="139"/>
      <c r="X238" s="93"/>
      <c r="Y238" s="93" t="s">
        <v>337</v>
      </c>
      <c r="Z238" s="88" t="s">
        <v>338</v>
      </c>
      <c r="AA238" s="88" t="s">
        <v>219</v>
      </c>
      <c r="AB238" s="88" t="s">
        <v>219</v>
      </c>
      <c r="AC238" s="88" t="s">
        <v>339</v>
      </c>
      <c r="AD238" s="88" t="s">
        <v>340</v>
      </c>
      <c r="AE238" s="88" t="s">
        <v>219</v>
      </c>
    </row>
    <row r="239" spans="1:31" s="94" customFormat="1" ht="68.45" customHeight="1">
      <c r="A239" s="158" t="s">
        <v>207</v>
      </c>
      <c r="B239" s="143" t="s">
        <v>515</v>
      </c>
      <c r="C239" s="143" t="s">
        <v>516</v>
      </c>
      <c r="D239" s="143" t="s">
        <v>517</v>
      </c>
      <c r="E239" s="88" t="s">
        <v>211</v>
      </c>
      <c r="F239" s="90" t="s">
        <v>212</v>
      </c>
      <c r="G239" s="90" t="s">
        <v>423</v>
      </c>
      <c r="H239" s="88" t="s">
        <v>345</v>
      </c>
      <c r="I239" s="88" t="s">
        <v>372</v>
      </c>
      <c r="J239" s="88" t="s">
        <v>347</v>
      </c>
      <c r="K239" s="88" t="s">
        <v>274</v>
      </c>
      <c r="L239" s="88" t="s">
        <v>348</v>
      </c>
      <c r="M239" s="95">
        <v>2</v>
      </c>
      <c r="N239" s="95">
        <v>1</v>
      </c>
      <c r="O239" s="92">
        <f t="shared" si="67"/>
        <v>2</v>
      </c>
      <c r="P239" s="92" t="str">
        <f t="shared" si="60"/>
        <v>Bajo</v>
      </c>
      <c r="Q239" s="95">
        <v>10</v>
      </c>
      <c r="R239" s="92">
        <f t="shared" si="68"/>
        <v>20</v>
      </c>
      <c r="S239" s="92" t="str">
        <f t="shared" si="66"/>
        <v>IV</v>
      </c>
      <c r="T239" s="92" t="str">
        <f t="shared" si="70"/>
        <v>Aceptable</v>
      </c>
      <c r="U239" s="137">
        <v>0</v>
      </c>
      <c r="V239" s="137">
        <v>49</v>
      </c>
      <c r="W239" s="137">
        <f>U239+V239</f>
        <v>49</v>
      </c>
      <c r="X239" s="100"/>
      <c r="Y239" s="100" t="s">
        <v>349</v>
      </c>
      <c r="Z239" s="88" t="s">
        <v>218</v>
      </c>
      <c r="AA239" s="88" t="s">
        <v>219</v>
      </c>
      <c r="AB239" s="88" t="s">
        <v>219</v>
      </c>
      <c r="AC239" s="88" t="s">
        <v>219</v>
      </c>
      <c r="AD239" s="88" t="s">
        <v>350</v>
      </c>
      <c r="AE239" s="88" t="s">
        <v>221</v>
      </c>
    </row>
    <row r="240" spans="1:31" s="94" customFormat="1" ht="68.45" customHeight="1">
      <c r="A240" s="159"/>
      <c r="B240" s="144"/>
      <c r="C240" s="144"/>
      <c r="D240" s="144"/>
      <c r="E240" s="88" t="s">
        <v>211</v>
      </c>
      <c r="F240" s="88" t="s">
        <v>152</v>
      </c>
      <c r="G240" s="88" t="s">
        <v>353</v>
      </c>
      <c r="H240" s="88" t="s">
        <v>354</v>
      </c>
      <c r="I240" s="88" t="s">
        <v>355</v>
      </c>
      <c r="J240" s="88" t="s">
        <v>216</v>
      </c>
      <c r="K240" s="88" t="s">
        <v>225</v>
      </c>
      <c r="L240" s="88" t="s">
        <v>226</v>
      </c>
      <c r="M240" s="90">
        <v>2</v>
      </c>
      <c r="N240" s="90">
        <v>3</v>
      </c>
      <c r="O240" s="91">
        <f t="shared" si="67"/>
        <v>6</v>
      </c>
      <c r="P240" s="92" t="str">
        <f t="shared" si="60"/>
        <v>Medio</v>
      </c>
      <c r="Q240" s="90">
        <v>10</v>
      </c>
      <c r="R240" s="92">
        <f t="shared" si="68"/>
        <v>60</v>
      </c>
      <c r="S240" s="92" t="str">
        <f t="shared" si="66"/>
        <v>III</v>
      </c>
      <c r="T240" s="91" t="s">
        <v>142</v>
      </c>
      <c r="U240" s="138"/>
      <c r="V240" s="138"/>
      <c r="W240" s="138"/>
      <c r="X240" s="93"/>
      <c r="Y240" s="93" t="s">
        <v>227</v>
      </c>
      <c r="Z240" s="88" t="s">
        <v>228</v>
      </c>
      <c r="AA240" s="88" t="s">
        <v>219</v>
      </c>
      <c r="AB240" s="88" t="s">
        <v>219</v>
      </c>
      <c r="AC240" s="88" t="s">
        <v>219</v>
      </c>
      <c r="AD240" s="88" t="s">
        <v>229</v>
      </c>
      <c r="AE240" s="88" t="s">
        <v>219</v>
      </c>
    </row>
    <row r="241" spans="1:31" s="94" customFormat="1" ht="68.45" customHeight="1">
      <c r="A241" s="159"/>
      <c r="B241" s="144"/>
      <c r="C241" s="144"/>
      <c r="D241" s="144"/>
      <c r="E241" s="88" t="s">
        <v>211</v>
      </c>
      <c r="F241" s="88" t="s">
        <v>152</v>
      </c>
      <c r="G241" s="88" t="s">
        <v>356</v>
      </c>
      <c r="H241" s="88" t="s">
        <v>357</v>
      </c>
      <c r="I241" s="88" t="s">
        <v>358</v>
      </c>
      <c r="J241" s="88" t="s">
        <v>216</v>
      </c>
      <c r="K241" s="88" t="s">
        <v>225</v>
      </c>
      <c r="L241" s="88" t="s">
        <v>226</v>
      </c>
      <c r="M241" s="90">
        <v>2</v>
      </c>
      <c r="N241" s="90">
        <v>3</v>
      </c>
      <c r="O241" s="91">
        <f t="shared" si="67"/>
        <v>6</v>
      </c>
      <c r="P241" s="92" t="str">
        <f t="shared" si="60"/>
        <v>Medio</v>
      </c>
      <c r="Q241" s="90">
        <v>10</v>
      </c>
      <c r="R241" s="92">
        <f t="shared" si="68"/>
        <v>60</v>
      </c>
      <c r="S241" s="92" t="str">
        <f t="shared" si="66"/>
        <v>III</v>
      </c>
      <c r="T241" s="91" t="s">
        <v>142</v>
      </c>
      <c r="U241" s="138"/>
      <c r="V241" s="138"/>
      <c r="W241" s="138"/>
      <c r="X241" s="93"/>
      <c r="Y241" s="93" t="s">
        <v>227</v>
      </c>
      <c r="Z241" s="88" t="s">
        <v>228</v>
      </c>
      <c r="AA241" s="88" t="s">
        <v>219</v>
      </c>
      <c r="AB241" s="88" t="s">
        <v>219</v>
      </c>
      <c r="AC241" s="88" t="s">
        <v>219</v>
      </c>
      <c r="AD241" s="88" t="s">
        <v>229</v>
      </c>
      <c r="AE241" s="88" t="s">
        <v>219</v>
      </c>
    </row>
    <row r="242" spans="1:31" s="94" customFormat="1" ht="68.45" customHeight="1">
      <c r="A242" s="159"/>
      <c r="B242" s="144"/>
      <c r="C242" s="144"/>
      <c r="D242" s="144"/>
      <c r="E242" s="88" t="s">
        <v>211</v>
      </c>
      <c r="F242" s="88" t="s">
        <v>150</v>
      </c>
      <c r="G242" s="88" t="s">
        <v>233</v>
      </c>
      <c r="H242" s="88" t="s">
        <v>351</v>
      </c>
      <c r="I242" s="88" t="s">
        <v>235</v>
      </c>
      <c r="J242" s="88" t="s">
        <v>216</v>
      </c>
      <c r="K242" s="88" t="s">
        <v>236</v>
      </c>
      <c r="L242" s="88" t="s">
        <v>216</v>
      </c>
      <c r="M242" s="95">
        <v>2</v>
      </c>
      <c r="N242" s="95">
        <v>2</v>
      </c>
      <c r="O242" s="92">
        <f t="shared" si="67"/>
        <v>4</v>
      </c>
      <c r="P242" s="92" t="str">
        <f t="shared" si="60"/>
        <v>Bajo</v>
      </c>
      <c r="Q242" s="95">
        <v>25</v>
      </c>
      <c r="R242" s="92">
        <f t="shared" si="68"/>
        <v>100</v>
      </c>
      <c r="S242" s="92" t="str">
        <f t="shared" si="66"/>
        <v>III</v>
      </c>
      <c r="T242" s="91" t="s">
        <v>142</v>
      </c>
      <c r="U242" s="138"/>
      <c r="V242" s="138"/>
      <c r="W242" s="138"/>
      <c r="X242" s="93"/>
      <c r="Y242" s="93" t="s">
        <v>238</v>
      </c>
      <c r="Z242" s="88" t="s">
        <v>239</v>
      </c>
      <c r="AA242" s="88" t="s">
        <v>219</v>
      </c>
      <c r="AB242" s="88" t="s">
        <v>219</v>
      </c>
      <c r="AC242" s="88" t="s">
        <v>240</v>
      </c>
      <c r="AD242" s="88" t="s">
        <v>511</v>
      </c>
      <c r="AE242" s="88" t="s">
        <v>219</v>
      </c>
    </row>
    <row r="243" spans="1:31" s="94" customFormat="1" ht="68.45" customHeight="1">
      <c r="A243" s="159"/>
      <c r="B243" s="144"/>
      <c r="C243" s="144"/>
      <c r="D243" s="144"/>
      <c r="E243" s="88" t="s">
        <v>211</v>
      </c>
      <c r="F243" s="88" t="s">
        <v>150</v>
      </c>
      <c r="G243" s="88" t="s">
        <v>242</v>
      </c>
      <c r="H243" s="88" t="s">
        <v>243</v>
      </c>
      <c r="I243" s="88" t="s">
        <v>244</v>
      </c>
      <c r="J243" s="88" t="s">
        <v>245</v>
      </c>
      <c r="K243" s="88" t="s">
        <v>236</v>
      </c>
      <c r="L243" s="88" t="s">
        <v>237</v>
      </c>
      <c r="M243" s="95">
        <v>2</v>
      </c>
      <c r="N243" s="95">
        <v>1</v>
      </c>
      <c r="O243" s="92">
        <f t="shared" si="67"/>
        <v>2</v>
      </c>
      <c r="P243" s="92" t="str">
        <f t="shared" si="60"/>
        <v>Bajo</v>
      </c>
      <c r="Q243" s="95">
        <v>10</v>
      </c>
      <c r="R243" s="92">
        <f t="shared" si="68"/>
        <v>20</v>
      </c>
      <c r="S243" s="92" t="str">
        <f t="shared" si="66"/>
        <v>IV</v>
      </c>
      <c r="T243" s="92" t="str">
        <f t="shared" ref="T243" si="71">IF(S243="","",IF(OR(S243="IV",S243="III"),"Aceptable",IF(S243="II","No Aceptable o Aceptable con controles",IF(S243="I","No Aceptable","Error"))))</f>
        <v>Aceptable</v>
      </c>
      <c r="U243" s="138"/>
      <c r="V243" s="138"/>
      <c r="W243" s="138"/>
      <c r="X243" s="93"/>
      <c r="Y243" s="93" t="s">
        <v>238</v>
      </c>
      <c r="Z243" s="88" t="s">
        <v>246</v>
      </c>
      <c r="AA243" s="88" t="s">
        <v>219</v>
      </c>
      <c r="AB243" s="88" t="s">
        <v>219</v>
      </c>
      <c r="AC243" s="88" t="s">
        <v>240</v>
      </c>
      <c r="AD243" s="88" t="s">
        <v>241</v>
      </c>
      <c r="AE243" s="88" t="s">
        <v>219</v>
      </c>
    </row>
    <row r="244" spans="1:31" s="94" customFormat="1" ht="68.45" customHeight="1">
      <c r="A244" s="159"/>
      <c r="B244" s="144"/>
      <c r="C244" s="144"/>
      <c r="D244" s="144"/>
      <c r="E244" s="88" t="s">
        <v>211</v>
      </c>
      <c r="F244" s="88" t="s">
        <v>253</v>
      </c>
      <c r="G244" s="88" t="s">
        <v>254</v>
      </c>
      <c r="H244" s="88" t="s">
        <v>255</v>
      </c>
      <c r="I244" s="88" t="s">
        <v>256</v>
      </c>
      <c r="J244" s="88" t="s">
        <v>257</v>
      </c>
      <c r="K244" s="88" t="s">
        <v>258</v>
      </c>
      <c r="L244" s="88" t="s">
        <v>237</v>
      </c>
      <c r="M244" s="95">
        <v>2</v>
      </c>
      <c r="N244" s="95">
        <v>2</v>
      </c>
      <c r="O244" s="92">
        <f t="shared" si="67"/>
        <v>4</v>
      </c>
      <c r="P244" s="92" t="str">
        <f>IF(O244="","",IF(ISTEXT(O244),"N/A",IF(OR(O244=2,O244=4),"Bajo",IF(OR(O244=6,O244=8),"Medio",IF(OR(O244=10,O244=12,O244=18,O244=20),"Alto",IF(OR(O244=24,O244=30,O244=40),"Muy Alto","Error"))))))</f>
        <v>Bajo</v>
      </c>
      <c r="Q244" s="95">
        <v>25</v>
      </c>
      <c r="R244" s="92">
        <f t="shared" si="68"/>
        <v>100</v>
      </c>
      <c r="S244" s="92" t="str">
        <f t="shared" si="66"/>
        <v>III</v>
      </c>
      <c r="T244" s="91" t="s">
        <v>142</v>
      </c>
      <c r="U244" s="138"/>
      <c r="V244" s="138"/>
      <c r="W244" s="138"/>
      <c r="X244" s="93"/>
      <c r="Y244" s="93" t="s">
        <v>259</v>
      </c>
      <c r="Z244" s="88" t="s">
        <v>260</v>
      </c>
      <c r="AA244" s="88" t="s">
        <v>219</v>
      </c>
      <c r="AB244" s="88" t="s">
        <v>219</v>
      </c>
      <c r="AC244" s="88" t="s">
        <v>261</v>
      </c>
      <c r="AD244" s="88" t="s">
        <v>384</v>
      </c>
      <c r="AE244" s="88" t="s">
        <v>219</v>
      </c>
    </row>
    <row r="245" spans="1:31" s="94" customFormat="1" ht="68.45" customHeight="1">
      <c r="A245" s="159"/>
      <c r="B245" s="144"/>
      <c r="C245" s="144"/>
      <c r="D245" s="144"/>
      <c r="E245" s="88" t="s">
        <v>211</v>
      </c>
      <c r="F245" s="88" t="s">
        <v>253</v>
      </c>
      <c r="G245" s="88" t="s">
        <v>263</v>
      </c>
      <c r="H245" s="88" t="s">
        <v>264</v>
      </c>
      <c r="I245" s="88" t="s">
        <v>359</v>
      </c>
      <c r="J245" s="88" t="s">
        <v>266</v>
      </c>
      <c r="K245" s="88" t="s">
        <v>258</v>
      </c>
      <c r="L245" s="88" t="s">
        <v>237</v>
      </c>
      <c r="M245" s="95">
        <v>2</v>
      </c>
      <c r="N245" s="95">
        <v>2</v>
      </c>
      <c r="O245" s="92">
        <f t="shared" si="67"/>
        <v>4</v>
      </c>
      <c r="P245" s="92" t="str">
        <f>IF(O245="","",IF(ISTEXT(O245),"N/A",IF(OR(O245=2,O245=4),"Bajo",IF(OR(O245=6,O245=8),"Medio",IF(OR(O245=10,O245=12,O245=18,O245=20),"Alto",IF(OR(O245=24,O245=30,O245=40),"Muy Alto","Error"))))))</f>
        <v>Bajo</v>
      </c>
      <c r="Q245" s="95">
        <v>25</v>
      </c>
      <c r="R245" s="92">
        <f t="shared" si="68"/>
        <v>100</v>
      </c>
      <c r="S245" s="92" t="str">
        <f t="shared" si="66"/>
        <v>III</v>
      </c>
      <c r="T245" s="91" t="s">
        <v>142</v>
      </c>
      <c r="U245" s="138"/>
      <c r="V245" s="138"/>
      <c r="W245" s="138"/>
      <c r="X245" s="93"/>
      <c r="Y245" s="93" t="s">
        <v>419</v>
      </c>
      <c r="Z245" s="88" t="s">
        <v>260</v>
      </c>
      <c r="AA245" s="88" t="s">
        <v>219</v>
      </c>
      <c r="AB245" s="88" t="s">
        <v>219</v>
      </c>
      <c r="AC245" s="88" t="s">
        <v>261</v>
      </c>
      <c r="AD245" s="88" t="s">
        <v>384</v>
      </c>
      <c r="AE245" s="88" t="s">
        <v>219</v>
      </c>
    </row>
    <row r="246" spans="1:31" s="102" customFormat="1" ht="68.45" customHeight="1">
      <c r="A246" s="159"/>
      <c r="B246" s="144"/>
      <c r="C246" s="144"/>
      <c r="D246" s="144"/>
      <c r="E246" s="93" t="s">
        <v>316</v>
      </c>
      <c r="F246" s="88" t="s">
        <v>317</v>
      </c>
      <c r="G246" s="88" t="s">
        <v>318</v>
      </c>
      <c r="H246" s="88" t="s">
        <v>319</v>
      </c>
      <c r="I246" s="88" t="s">
        <v>320</v>
      </c>
      <c r="J246" s="88" t="s">
        <v>321</v>
      </c>
      <c r="K246" s="88" t="s">
        <v>322</v>
      </c>
      <c r="L246" s="88" t="s">
        <v>323</v>
      </c>
      <c r="M246" s="95">
        <v>2</v>
      </c>
      <c r="N246" s="95">
        <v>1</v>
      </c>
      <c r="O246" s="91">
        <f t="shared" si="67"/>
        <v>2</v>
      </c>
      <c r="P246" s="92" t="str">
        <f t="shared" ref="P246" si="72">IF(O246="","",IF(ISTEXT(O246),"N/A",IF(OR(O246=2,O246=4),"Bajo",IF(OR(O246=6,O246=8),"Medio",IF(OR(O246=10,O246=12,O246=18,O246=20),"Alto",IF(OR(O246=24,O246=30,O246=40),"Muy Alto","Error"))))))</f>
        <v>Bajo</v>
      </c>
      <c r="Q246" s="95">
        <v>10</v>
      </c>
      <c r="R246" s="92">
        <f t="shared" si="68"/>
        <v>20</v>
      </c>
      <c r="S246" s="92" t="str">
        <f t="shared" si="66"/>
        <v>IV</v>
      </c>
      <c r="T246" s="92" t="str">
        <f t="shared" ref="T246:T247" si="73">IF(S246="","",IF(OR(S246="IV",S246="III"),"Aceptable",IF(S246="II","No Aceptable o Aceptable con controles",IF(S246="I","No Aceptable","Error"))))</f>
        <v>Aceptable</v>
      </c>
      <c r="U246" s="138"/>
      <c r="V246" s="138"/>
      <c r="W246" s="138"/>
      <c r="X246" s="93"/>
      <c r="Y246" s="93" t="s">
        <v>312</v>
      </c>
      <c r="Z246" s="88" t="s">
        <v>324</v>
      </c>
      <c r="AA246" s="88" t="s">
        <v>278</v>
      </c>
      <c r="AB246" s="88" t="s">
        <v>278</v>
      </c>
      <c r="AC246" s="88" t="s">
        <v>325</v>
      </c>
      <c r="AD246" s="88" t="s">
        <v>326</v>
      </c>
      <c r="AE246" s="88" t="s">
        <v>219</v>
      </c>
    </row>
    <row r="247" spans="1:31" s="94" customFormat="1" ht="68.45" customHeight="1">
      <c r="A247" s="160"/>
      <c r="B247" s="145"/>
      <c r="C247" s="145"/>
      <c r="D247" s="145"/>
      <c r="E247" s="88" t="s">
        <v>211</v>
      </c>
      <c r="F247" s="88" t="s">
        <v>280</v>
      </c>
      <c r="G247" s="88" t="s">
        <v>334</v>
      </c>
      <c r="H247" s="88" t="s">
        <v>335</v>
      </c>
      <c r="I247" s="88" t="s">
        <v>336</v>
      </c>
      <c r="J247" s="88" t="s">
        <v>216</v>
      </c>
      <c r="K247" s="88" t="s">
        <v>274</v>
      </c>
      <c r="L247" s="88" t="s">
        <v>284</v>
      </c>
      <c r="M247" s="95">
        <v>6</v>
      </c>
      <c r="N247" s="95">
        <v>3</v>
      </c>
      <c r="O247" s="92">
        <f t="shared" si="67"/>
        <v>18</v>
      </c>
      <c r="P247" s="92" t="str">
        <f>IF(O247="","",IF(ISTEXT(O247),"N/A",IF(OR(O247=2,O247=4),"Bajo",IF(OR(O247=6,O247=8),"Medio",IF(OR(O247=10,O247=12,O247=18,O247=20),"Alto",IF(OR(O247=24,O247=30,O247=40),"Muy Alto","Error"))))))</f>
        <v>Alto</v>
      </c>
      <c r="Q247" s="95">
        <v>25</v>
      </c>
      <c r="R247" s="92">
        <f t="shared" si="68"/>
        <v>450</v>
      </c>
      <c r="S247" s="92" t="str">
        <f t="shared" si="66"/>
        <v>II</v>
      </c>
      <c r="T247" s="91" t="str">
        <f t="shared" si="73"/>
        <v>No Aceptable o Aceptable con controles</v>
      </c>
      <c r="U247" s="139"/>
      <c r="V247" s="139"/>
      <c r="W247" s="139"/>
      <c r="X247" s="93"/>
      <c r="Y247" s="93" t="s">
        <v>337</v>
      </c>
      <c r="Z247" s="88" t="s">
        <v>338</v>
      </c>
      <c r="AA247" s="88" t="s">
        <v>219</v>
      </c>
      <c r="AB247" s="88" t="s">
        <v>219</v>
      </c>
      <c r="AC247" s="88" t="s">
        <v>339</v>
      </c>
      <c r="AD247" s="88" t="s">
        <v>340</v>
      </c>
      <c r="AE247" s="88" t="s">
        <v>219</v>
      </c>
    </row>
    <row r="248" spans="1:31" s="94" customFormat="1" ht="68.45" customHeight="1">
      <c r="A248" s="146" t="s">
        <v>207</v>
      </c>
      <c r="B248" s="146" t="s">
        <v>518</v>
      </c>
      <c r="C248" s="146" t="s">
        <v>519</v>
      </c>
      <c r="D248" s="146" t="s">
        <v>520</v>
      </c>
      <c r="E248" s="88" t="s">
        <v>211</v>
      </c>
      <c r="F248" s="89" t="s">
        <v>212</v>
      </c>
      <c r="G248" s="90" t="s">
        <v>344</v>
      </c>
      <c r="H248" s="88" t="s">
        <v>521</v>
      </c>
      <c r="I248" s="88" t="s">
        <v>346</v>
      </c>
      <c r="J248" s="88" t="s">
        <v>216</v>
      </c>
      <c r="K248" s="88" t="s">
        <v>274</v>
      </c>
      <c r="L248" s="88" t="s">
        <v>348</v>
      </c>
      <c r="M248" s="90">
        <v>2</v>
      </c>
      <c r="N248" s="90">
        <v>3</v>
      </c>
      <c r="O248" s="91">
        <f t="shared" si="67"/>
        <v>6</v>
      </c>
      <c r="P248" s="92" t="str">
        <f t="shared" ref="P248:P267" si="74">IF(O248="","",IF(ISTEXT(O248),"N/A",IF(OR(O248=2,O248=4),"Bajo",IF(OR(O248=6,O248=8),"Medio",IF(OR(O248=10,O248=12,O248=18,O248=20),"Alto",IF(OR(O248=24,O248=30,O248=40),"Muy Alto","Error"))))))</f>
        <v>Medio</v>
      </c>
      <c r="Q248" s="90">
        <v>10</v>
      </c>
      <c r="R248" s="91">
        <f t="shared" si="68"/>
        <v>60</v>
      </c>
      <c r="S248" s="92" t="str">
        <f t="shared" si="66"/>
        <v>III</v>
      </c>
      <c r="T248" s="91" t="s">
        <v>142</v>
      </c>
      <c r="U248" s="88">
        <v>0</v>
      </c>
      <c r="V248" s="88">
        <v>2</v>
      </c>
      <c r="W248" s="88">
        <f>U248+V248</f>
        <v>2</v>
      </c>
      <c r="X248" s="100"/>
      <c r="Y248" s="100" t="s">
        <v>349</v>
      </c>
      <c r="Z248" s="88" t="s">
        <v>218</v>
      </c>
      <c r="AA248" s="88" t="s">
        <v>219</v>
      </c>
      <c r="AB248" s="88" t="s">
        <v>219</v>
      </c>
      <c r="AC248" s="88" t="s">
        <v>219</v>
      </c>
      <c r="AD248" s="88" t="s">
        <v>350</v>
      </c>
      <c r="AE248" s="88" t="s">
        <v>221</v>
      </c>
    </row>
    <row r="249" spans="1:31" s="94" customFormat="1" ht="68.45" customHeight="1">
      <c r="A249" s="146"/>
      <c r="B249" s="146"/>
      <c r="C249" s="146"/>
      <c r="D249" s="146"/>
      <c r="E249" s="88" t="s">
        <v>211</v>
      </c>
      <c r="F249" s="89" t="s">
        <v>212</v>
      </c>
      <c r="G249" s="88" t="s">
        <v>213</v>
      </c>
      <c r="H249" s="88" t="s">
        <v>214</v>
      </c>
      <c r="I249" s="88" t="s">
        <v>215</v>
      </c>
      <c r="J249" s="88" t="s">
        <v>216</v>
      </c>
      <c r="K249" s="88" t="s">
        <v>216</v>
      </c>
      <c r="L249" s="88" t="s">
        <v>216</v>
      </c>
      <c r="M249" s="90">
        <v>2</v>
      </c>
      <c r="N249" s="90">
        <v>2</v>
      </c>
      <c r="O249" s="91">
        <f t="shared" si="67"/>
        <v>4</v>
      </c>
      <c r="P249" s="92" t="str">
        <f t="shared" si="74"/>
        <v>Bajo</v>
      </c>
      <c r="Q249" s="90">
        <v>10</v>
      </c>
      <c r="R249" s="91">
        <f t="shared" si="68"/>
        <v>40</v>
      </c>
      <c r="S249" s="92" t="str">
        <f t="shared" si="66"/>
        <v>III</v>
      </c>
      <c r="T249" s="91" t="s">
        <v>142</v>
      </c>
      <c r="U249" s="88"/>
      <c r="V249" s="88"/>
      <c r="W249" s="88"/>
      <c r="X249" s="93"/>
      <c r="Y249" s="93" t="s">
        <v>217</v>
      </c>
      <c r="Z249" s="88" t="s">
        <v>218</v>
      </c>
      <c r="AA249" s="88" t="s">
        <v>219</v>
      </c>
      <c r="AB249" s="88" t="s">
        <v>219</v>
      </c>
      <c r="AC249" s="88" t="s">
        <v>219</v>
      </c>
      <c r="AD249" s="88" t="s">
        <v>220</v>
      </c>
      <c r="AE249" s="88" t="s">
        <v>221</v>
      </c>
    </row>
    <row r="250" spans="1:31" s="94" customFormat="1" ht="68.45" customHeight="1">
      <c r="A250" s="146"/>
      <c r="B250" s="146"/>
      <c r="C250" s="146"/>
      <c r="D250" s="146"/>
      <c r="E250" s="88" t="s">
        <v>211</v>
      </c>
      <c r="F250" s="88" t="s">
        <v>150</v>
      </c>
      <c r="G250" s="88" t="s">
        <v>242</v>
      </c>
      <c r="H250" s="88" t="s">
        <v>247</v>
      </c>
      <c r="I250" s="88" t="s">
        <v>248</v>
      </c>
      <c r="J250" s="88" t="s">
        <v>216</v>
      </c>
      <c r="K250" s="88" t="s">
        <v>236</v>
      </c>
      <c r="L250" s="88" t="s">
        <v>216</v>
      </c>
      <c r="M250" s="90">
        <v>2</v>
      </c>
      <c r="N250" s="90">
        <v>1</v>
      </c>
      <c r="O250" s="91">
        <f t="shared" si="67"/>
        <v>2</v>
      </c>
      <c r="P250" s="92" t="str">
        <f t="shared" si="74"/>
        <v>Bajo</v>
      </c>
      <c r="Q250" s="90">
        <v>10</v>
      </c>
      <c r="R250" s="91">
        <f t="shared" si="68"/>
        <v>20</v>
      </c>
      <c r="S250" s="92" t="str">
        <f t="shared" si="66"/>
        <v>IV</v>
      </c>
      <c r="T250" s="91" t="str">
        <f t="shared" ref="T250:T255" si="75">IF(S250="","",IF(OR(S250="IV",S250="III"),"Aceptable",IF(S250="II","No Aceptable o Aceptable con controles",IF(S250="I","No Aceptable","Error"))))</f>
        <v>Aceptable</v>
      </c>
      <c r="U250" s="88"/>
      <c r="V250" s="88"/>
      <c r="W250" s="88"/>
      <c r="X250" s="93"/>
      <c r="Y250" s="93" t="s">
        <v>249</v>
      </c>
      <c r="Z250" s="88" t="s">
        <v>250</v>
      </c>
      <c r="AA250" s="88" t="s">
        <v>219</v>
      </c>
      <c r="AB250" s="88" t="s">
        <v>251</v>
      </c>
      <c r="AC250" s="88" t="s">
        <v>219</v>
      </c>
      <c r="AD250" s="88" t="s">
        <v>252</v>
      </c>
      <c r="AE250" s="88" t="s">
        <v>219</v>
      </c>
    </row>
    <row r="251" spans="1:31" s="94" customFormat="1" ht="68.45" customHeight="1">
      <c r="A251" s="146"/>
      <c r="B251" s="146"/>
      <c r="C251" s="146"/>
      <c r="D251" s="146"/>
      <c r="E251" s="88" t="s">
        <v>211</v>
      </c>
      <c r="F251" s="88" t="s">
        <v>253</v>
      </c>
      <c r="G251" s="88" t="s">
        <v>254</v>
      </c>
      <c r="H251" s="88" t="s">
        <v>417</v>
      </c>
      <c r="I251" s="88" t="s">
        <v>418</v>
      </c>
      <c r="J251" s="88" t="s">
        <v>216</v>
      </c>
      <c r="K251" s="88" t="s">
        <v>258</v>
      </c>
      <c r="L251" s="88" t="s">
        <v>237</v>
      </c>
      <c r="M251" s="90">
        <v>2</v>
      </c>
      <c r="N251" s="90">
        <v>1</v>
      </c>
      <c r="O251" s="91">
        <f t="shared" si="67"/>
        <v>2</v>
      </c>
      <c r="P251" s="92" t="str">
        <f t="shared" si="74"/>
        <v>Bajo</v>
      </c>
      <c r="Q251" s="90">
        <v>10</v>
      </c>
      <c r="R251" s="91">
        <f t="shared" si="68"/>
        <v>20</v>
      </c>
      <c r="S251" s="92" t="str">
        <f t="shared" si="66"/>
        <v>IV</v>
      </c>
      <c r="T251" s="91" t="str">
        <f t="shared" si="75"/>
        <v>Aceptable</v>
      </c>
      <c r="U251" s="88"/>
      <c r="V251" s="88"/>
      <c r="W251" s="88"/>
      <c r="X251" s="93"/>
      <c r="Y251" s="93" t="s">
        <v>480</v>
      </c>
      <c r="Z251" s="88" t="s">
        <v>260</v>
      </c>
      <c r="AA251" s="88" t="s">
        <v>219</v>
      </c>
      <c r="AB251" s="88" t="s">
        <v>219</v>
      </c>
      <c r="AC251" s="88" t="s">
        <v>261</v>
      </c>
      <c r="AD251" s="88" t="s">
        <v>481</v>
      </c>
      <c r="AE251" s="88" t="s">
        <v>219</v>
      </c>
    </row>
    <row r="252" spans="1:31" s="94" customFormat="1" ht="68.45" customHeight="1">
      <c r="A252" s="146"/>
      <c r="B252" s="146"/>
      <c r="C252" s="146"/>
      <c r="D252" s="146"/>
      <c r="E252" s="101" t="s">
        <v>416</v>
      </c>
      <c r="F252" s="88" t="s">
        <v>253</v>
      </c>
      <c r="G252" s="88" t="s">
        <v>432</v>
      </c>
      <c r="H252" s="88" t="s">
        <v>433</v>
      </c>
      <c r="I252" s="88" t="s">
        <v>434</v>
      </c>
      <c r="J252" s="88" t="s">
        <v>321</v>
      </c>
      <c r="K252" s="88" t="s">
        <v>258</v>
      </c>
      <c r="L252" s="88" t="s">
        <v>237</v>
      </c>
      <c r="M252" s="95">
        <v>2</v>
      </c>
      <c r="N252" s="95">
        <v>1</v>
      </c>
      <c r="O252" s="91">
        <f t="shared" si="67"/>
        <v>2</v>
      </c>
      <c r="P252" s="92" t="str">
        <f t="shared" si="74"/>
        <v>Bajo</v>
      </c>
      <c r="Q252" s="90">
        <v>10</v>
      </c>
      <c r="R252" s="91">
        <f t="shared" si="68"/>
        <v>20</v>
      </c>
      <c r="S252" s="92" t="str">
        <f t="shared" si="66"/>
        <v>IV</v>
      </c>
      <c r="T252" s="91" t="str">
        <f t="shared" si="75"/>
        <v>Aceptable</v>
      </c>
      <c r="U252" s="88"/>
      <c r="V252" s="88"/>
      <c r="W252" s="88"/>
      <c r="X252" s="93"/>
      <c r="Y252" s="93" t="s">
        <v>259</v>
      </c>
      <c r="Z252" s="88" t="s">
        <v>260</v>
      </c>
      <c r="AA252" s="88" t="s">
        <v>219</v>
      </c>
      <c r="AB252" s="88" t="s">
        <v>219</v>
      </c>
      <c r="AC252" s="88" t="s">
        <v>435</v>
      </c>
      <c r="AD252" s="88" t="s">
        <v>436</v>
      </c>
      <c r="AE252" s="88" t="s">
        <v>219</v>
      </c>
    </row>
    <row r="253" spans="1:31" s="94" customFormat="1" ht="68.45" customHeight="1">
      <c r="A253" s="146"/>
      <c r="B253" s="146"/>
      <c r="C253" s="146"/>
      <c r="D253" s="146"/>
      <c r="E253" s="88" t="s">
        <v>211</v>
      </c>
      <c r="F253" s="88" t="s">
        <v>280</v>
      </c>
      <c r="G253" s="88" t="s">
        <v>306</v>
      </c>
      <c r="H253" s="88" t="s">
        <v>482</v>
      </c>
      <c r="I253" s="88" t="s">
        <v>483</v>
      </c>
      <c r="J253" s="88" t="s">
        <v>216</v>
      </c>
      <c r="K253" s="88" t="s">
        <v>216</v>
      </c>
      <c r="L253" s="88" t="s">
        <v>216</v>
      </c>
      <c r="M253" s="90">
        <v>2</v>
      </c>
      <c r="N253" s="90">
        <v>1</v>
      </c>
      <c r="O253" s="91">
        <f t="shared" si="67"/>
        <v>2</v>
      </c>
      <c r="P253" s="92" t="str">
        <f t="shared" si="74"/>
        <v>Bajo</v>
      </c>
      <c r="Q253" s="90">
        <v>10</v>
      </c>
      <c r="R253" s="91">
        <f t="shared" si="68"/>
        <v>20</v>
      </c>
      <c r="S253" s="92" t="str">
        <f t="shared" si="66"/>
        <v>IV</v>
      </c>
      <c r="T253" s="91" t="str">
        <f t="shared" si="75"/>
        <v>Aceptable</v>
      </c>
      <c r="U253" s="88"/>
      <c r="V253" s="88"/>
      <c r="W253" s="88"/>
      <c r="X253" s="93"/>
      <c r="Y253" s="93" t="s">
        <v>403</v>
      </c>
      <c r="Z253" s="88" t="s">
        <v>313</v>
      </c>
      <c r="AA253" s="88" t="s">
        <v>219</v>
      </c>
      <c r="AB253" s="88" t="s">
        <v>219</v>
      </c>
      <c r="AC253" s="88" t="s">
        <v>219</v>
      </c>
      <c r="AD253" s="88" t="s">
        <v>484</v>
      </c>
      <c r="AE253" s="88" t="s">
        <v>219</v>
      </c>
    </row>
    <row r="254" spans="1:31" s="94" customFormat="1" ht="68.45" customHeight="1">
      <c r="A254" s="146"/>
      <c r="B254" s="146"/>
      <c r="C254" s="146"/>
      <c r="D254" s="146"/>
      <c r="E254" s="88" t="s">
        <v>211</v>
      </c>
      <c r="F254" s="88" t="s">
        <v>280</v>
      </c>
      <c r="G254" s="88" t="s">
        <v>297</v>
      </c>
      <c r="H254" s="88" t="s">
        <v>298</v>
      </c>
      <c r="I254" s="88" t="s">
        <v>295</v>
      </c>
      <c r="J254" s="88" t="s">
        <v>299</v>
      </c>
      <c r="K254" s="88" t="s">
        <v>300</v>
      </c>
      <c r="L254" s="88" t="s">
        <v>301</v>
      </c>
      <c r="M254" s="90">
        <v>2</v>
      </c>
      <c r="N254" s="90">
        <v>3</v>
      </c>
      <c r="O254" s="91">
        <f t="shared" si="67"/>
        <v>6</v>
      </c>
      <c r="P254" s="92" t="str">
        <f t="shared" si="74"/>
        <v>Medio</v>
      </c>
      <c r="Q254" s="90">
        <v>60</v>
      </c>
      <c r="R254" s="91">
        <f t="shared" si="68"/>
        <v>360</v>
      </c>
      <c r="S254" s="92" t="str">
        <f t="shared" si="66"/>
        <v>II</v>
      </c>
      <c r="T254" s="91" t="str">
        <f t="shared" si="75"/>
        <v>No Aceptable o Aceptable con controles</v>
      </c>
      <c r="U254" s="88"/>
      <c r="V254" s="88"/>
      <c r="W254" s="88"/>
      <c r="X254" s="93"/>
      <c r="Y254" s="93" t="s">
        <v>302</v>
      </c>
      <c r="Z254" s="88" t="s">
        <v>303</v>
      </c>
      <c r="AA254" s="88" t="s">
        <v>219</v>
      </c>
      <c r="AB254" s="88" t="s">
        <v>219</v>
      </c>
      <c r="AC254" s="88" t="s">
        <v>304</v>
      </c>
      <c r="AD254" s="88" t="s">
        <v>305</v>
      </c>
      <c r="AE254" s="88" t="s">
        <v>219</v>
      </c>
    </row>
    <row r="255" spans="1:31" s="94" customFormat="1" ht="68.45" customHeight="1">
      <c r="A255" s="146"/>
      <c r="B255" s="146"/>
      <c r="C255" s="146"/>
      <c r="D255" s="146"/>
      <c r="E255" s="88" t="s">
        <v>211</v>
      </c>
      <c r="F255" s="88" t="s">
        <v>280</v>
      </c>
      <c r="G255" s="88" t="s">
        <v>281</v>
      </c>
      <c r="H255" s="88" t="s">
        <v>294</v>
      </c>
      <c r="I255" s="88" t="s">
        <v>295</v>
      </c>
      <c r="J255" s="88" t="s">
        <v>216</v>
      </c>
      <c r="K255" s="88" t="s">
        <v>216</v>
      </c>
      <c r="L255" s="88" t="s">
        <v>284</v>
      </c>
      <c r="M255" s="90">
        <v>2</v>
      </c>
      <c r="N255" s="90">
        <v>3</v>
      </c>
      <c r="O255" s="91">
        <f t="shared" si="67"/>
        <v>6</v>
      </c>
      <c r="P255" s="92" t="str">
        <f t="shared" si="74"/>
        <v>Medio</v>
      </c>
      <c r="Q255" s="90">
        <v>60</v>
      </c>
      <c r="R255" s="91">
        <f t="shared" si="68"/>
        <v>360</v>
      </c>
      <c r="S255" s="92" t="str">
        <f t="shared" si="66"/>
        <v>II</v>
      </c>
      <c r="T255" s="91" t="str">
        <f t="shared" si="75"/>
        <v>No Aceptable o Aceptable con controles</v>
      </c>
      <c r="U255" s="88"/>
      <c r="V255" s="88"/>
      <c r="W255" s="88"/>
      <c r="X255" s="93"/>
      <c r="Y255" s="93" t="s">
        <v>486</v>
      </c>
      <c r="Z255" s="101" t="s">
        <v>292</v>
      </c>
      <c r="AA255" s="88" t="s">
        <v>219</v>
      </c>
      <c r="AB255" s="88" t="s">
        <v>219</v>
      </c>
      <c r="AC255" s="88" t="s">
        <v>219</v>
      </c>
      <c r="AD255" s="88" t="s">
        <v>296</v>
      </c>
      <c r="AE255" s="88" t="s">
        <v>219</v>
      </c>
    </row>
    <row r="256" spans="1:31" s="94" customFormat="1" ht="68.45" customHeight="1">
      <c r="A256" s="146"/>
      <c r="B256" s="146"/>
      <c r="C256" s="146"/>
      <c r="D256" s="146"/>
      <c r="E256" s="88" t="s">
        <v>211</v>
      </c>
      <c r="F256" s="88" t="s">
        <v>152</v>
      </c>
      <c r="G256" s="88" t="s">
        <v>230</v>
      </c>
      <c r="H256" s="88" t="s">
        <v>231</v>
      </c>
      <c r="I256" s="88" t="s">
        <v>352</v>
      </c>
      <c r="J256" s="88" t="s">
        <v>216</v>
      </c>
      <c r="K256" s="88" t="s">
        <v>225</v>
      </c>
      <c r="L256" s="88" t="s">
        <v>226</v>
      </c>
      <c r="M256" s="90">
        <v>2</v>
      </c>
      <c r="N256" s="90">
        <v>3</v>
      </c>
      <c r="O256" s="91">
        <f t="shared" si="67"/>
        <v>6</v>
      </c>
      <c r="P256" s="92" t="str">
        <f t="shared" si="74"/>
        <v>Medio</v>
      </c>
      <c r="Q256" s="90">
        <v>10</v>
      </c>
      <c r="R256" s="91">
        <f t="shared" si="68"/>
        <v>60</v>
      </c>
      <c r="S256" s="92" t="str">
        <f t="shared" si="66"/>
        <v>III</v>
      </c>
      <c r="T256" s="91" t="s">
        <v>142</v>
      </c>
      <c r="U256" s="88"/>
      <c r="V256" s="88"/>
      <c r="W256" s="88"/>
      <c r="X256" s="93"/>
      <c r="Y256" s="93" t="s">
        <v>227</v>
      </c>
      <c r="Z256" s="88" t="s">
        <v>228</v>
      </c>
      <c r="AA256" s="88" t="s">
        <v>219</v>
      </c>
      <c r="AB256" s="88" t="s">
        <v>219</v>
      </c>
      <c r="AC256" s="88" t="s">
        <v>219</v>
      </c>
      <c r="AD256" s="88" t="s">
        <v>229</v>
      </c>
      <c r="AE256" s="88" t="s">
        <v>219</v>
      </c>
    </row>
    <row r="257" spans="1:31" s="94" customFormat="1" ht="68.45" customHeight="1">
      <c r="A257" s="146"/>
      <c r="B257" s="146"/>
      <c r="C257" s="146"/>
      <c r="D257" s="146"/>
      <c r="E257" s="88" t="s">
        <v>211</v>
      </c>
      <c r="F257" s="88" t="s">
        <v>152</v>
      </c>
      <c r="G257" s="88" t="s">
        <v>353</v>
      </c>
      <c r="H257" s="88" t="s">
        <v>354</v>
      </c>
      <c r="I257" s="88" t="s">
        <v>355</v>
      </c>
      <c r="J257" s="88" t="s">
        <v>216</v>
      </c>
      <c r="K257" s="88" t="s">
        <v>225</v>
      </c>
      <c r="L257" s="88" t="s">
        <v>226</v>
      </c>
      <c r="M257" s="90">
        <v>2</v>
      </c>
      <c r="N257" s="90">
        <v>3</v>
      </c>
      <c r="O257" s="91">
        <f t="shared" si="67"/>
        <v>6</v>
      </c>
      <c r="P257" s="92" t="str">
        <f t="shared" si="74"/>
        <v>Medio</v>
      </c>
      <c r="Q257" s="90">
        <v>10</v>
      </c>
      <c r="R257" s="91">
        <f t="shared" si="68"/>
        <v>60</v>
      </c>
      <c r="S257" s="92" t="str">
        <f t="shared" si="66"/>
        <v>III</v>
      </c>
      <c r="T257" s="91" t="s">
        <v>142</v>
      </c>
      <c r="U257" s="88"/>
      <c r="V257" s="88"/>
      <c r="W257" s="88"/>
      <c r="X257" s="93"/>
      <c r="Y257" s="93" t="s">
        <v>227</v>
      </c>
      <c r="Z257" s="88" t="s">
        <v>228</v>
      </c>
      <c r="AA257" s="88" t="s">
        <v>219</v>
      </c>
      <c r="AB257" s="88" t="s">
        <v>219</v>
      </c>
      <c r="AC257" s="88" t="s">
        <v>219</v>
      </c>
      <c r="AD257" s="88" t="s">
        <v>229</v>
      </c>
      <c r="AE257" s="88" t="s">
        <v>219</v>
      </c>
    </row>
    <row r="258" spans="1:31" s="102" customFormat="1" ht="68.45" customHeight="1">
      <c r="A258" s="146"/>
      <c r="B258" s="146"/>
      <c r="C258" s="146"/>
      <c r="D258" s="146"/>
      <c r="E258" s="93" t="s">
        <v>316</v>
      </c>
      <c r="F258" s="88" t="s">
        <v>317</v>
      </c>
      <c r="G258" s="88" t="s">
        <v>318</v>
      </c>
      <c r="H258" s="88" t="s">
        <v>319</v>
      </c>
      <c r="I258" s="88" t="s">
        <v>320</v>
      </c>
      <c r="J258" s="88" t="s">
        <v>321</v>
      </c>
      <c r="K258" s="88" t="s">
        <v>322</v>
      </c>
      <c r="L258" s="88" t="s">
        <v>323</v>
      </c>
      <c r="M258" s="95">
        <v>2</v>
      </c>
      <c r="N258" s="95">
        <v>1</v>
      </c>
      <c r="O258" s="91">
        <f t="shared" si="67"/>
        <v>2</v>
      </c>
      <c r="P258" s="92" t="str">
        <f t="shared" si="74"/>
        <v>Bajo</v>
      </c>
      <c r="Q258" s="95">
        <v>10</v>
      </c>
      <c r="R258" s="92">
        <f t="shared" si="68"/>
        <v>20</v>
      </c>
      <c r="S258" s="92" t="str">
        <f t="shared" si="66"/>
        <v>IV</v>
      </c>
      <c r="T258" s="92" t="str">
        <f t="shared" ref="T258" si="76">IF(S258="","",IF(OR(S258="IV",S258="III"),"Aceptable",IF(S258="II","No Aceptable o Aceptable con controles",IF(S258="I","No Aceptable","Error"))))</f>
        <v>Aceptable</v>
      </c>
      <c r="U258" s="88"/>
      <c r="V258" s="88"/>
      <c r="W258" s="88"/>
      <c r="X258" s="93"/>
      <c r="Y258" s="93" t="s">
        <v>312</v>
      </c>
      <c r="Z258" s="88" t="s">
        <v>324</v>
      </c>
      <c r="AA258" s="88" t="s">
        <v>278</v>
      </c>
      <c r="AB258" s="88" t="s">
        <v>278</v>
      </c>
      <c r="AC258" s="88" t="s">
        <v>325</v>
      </c>
      <c r="AD258" s="88" t="s">
        <v>326</v>
      </c>
      <c r="AE258" s="88" t="s">
        <v>219</v>
      </c>
    </row>
    <row r="259" spans="1:31" s="94" customFormat="1" ht="68.45" customHeight="1">
      <c r="A259" s="146"/>
      <c r="B259" s="146"/>
      <c r="C259" s="146"/>
      <c r="D259" s="146"/>
      <c r="E259" s="88" t="s">
        <v>211</v>
      </c>
      <c r="F259" s="88" t="s">
        <v>152</v>
      </c>
      <c r="G259" s="88" t="s">
        <v>356</v>
      </c>
      <c r="H259" s="88" t="s">
        <v>357</v>
      </c>
      <c r="I259" s="88" t="s">
        <v>358</v>
      </c>
      <c r="J259" s="88" t="s">
        <v>216</v>
      </c>
      <c r="K259" s="88" t="s">
        <v>225</v>
      </c>
      <c r="L259" s="88" t="s">
        <v>226</v>
      </c>
      <c r="M259" s="90">
        <v>2</v>
      </c>
      <c r="N259" s="90">
        <v>3</v>
      </c>
      <c r="O259" s="91">
        <f t="shared" si="67"/>
        <v>6</v>
      </c>
      <c r="P259" s="92" t="str">
        <f t="shared" si="74"/>
        <v>Medio</v>
      </c>
      <c r="Q259" s="90">
        <v>10</v>
      </c>
      <c r="R259" s="91">
        <f t="shared" si="68"/>
        <v>60</v>
      </c>
      <c r="S259" s="92" t="str">
        <f t="shared" si="66"/>
        <v>III</v>
      </c>
      <c r="T259" s="91" t="s">
        <v>142</v>
      </c>
      <c r="U259" s="88"/>
      <c r="V259" s="88"/>
      <c r="W259" s="88"/>
      <c r="X259" s="93"/>
      <c r="Y259" s="93" t="s">
        <v>227</v>
      </c>
      <c r="Z259" s="88" t="s">
        <v>228</v>
      </c>
      <c r="AA259" s="88" t="s">
        <v>219</v>
      </c>
      <c r="AB259" s="88" t="s">
        <v>219</v>
      </c>
      <c r="AC259" s="88" t="s">
        <v>219</v>
      </c>
      <c r="AD259" s="88" t="s">
        <v>229</v>
      </c>
      <c r="AE259" s="88" t="s">
        <v>219</v>
      </c>
    </row>
    <row r="260" spans="1:31" s="94" customFormat="1" ht="68.45" customHeight="1">
      <c r="A260" s="146" t="s">
        <v>207</v>
      </c>
      <c r="B260" s="146" t="s">
        <v>522</v>
      </c>
      <c r="C260" s="146" t="s">
        <v>523</v>
      </c>
      <c r="D260" s="157" t="s">
        <v>524</v>
      </c>
      <c r="E260" s="88" t="s">
        <v>211</v>
      </c>
      <c r="F260" s="90" t="s">
        <v>212</v>
      </c>
      <c r="G260" s="90" t="s">
        <v>344</v>
      </c>
      <c r="H260" s="88" t="s">
        <v>521</v>
      </c>
      <c r="I260" s="88" t="s">
        <v>346</v>
      </c>
      <c r="J260" s="88" t="s">
        <v>347</v>
      </c>
      <c r="K260" s="88" t="s">
        <v>274</v>
      </c>
      <c r="L260" s="88" t="s">
        <v>348</v>
      </c>
      <c r="M260" s="95">
        <v>2</v>
      </c>
      <c r="N260" s="95">
        <v>2</v>
      </c>
      <c r="O260" s="92">
        <f t="shared" si="67"/>
        <v>4</v>
      </c>
      <c r="P260" s="92" t="str">
        <f t="shared" si="74"/>
        <v>Bajo</v>
      </c>
      <c r="Q260" s="95">
        <v>10</v>
      </c>
      <c r="R260" s="92">
        <f t="shared" si="68"/>
        <v>40</v>
      </c>
      <c r="S260" s="92" t="str">
        <f t="shared" si="66"/>
        <v>III</v>
      </c>
      <c r="T260" s="91" t="s">
        <v>142</v>
      </c>
      <c r="U260" s="135"/>
      <c r="V260" s="135">
        <v>2</v>
      </c>
      <c r="W260" s="135">
        <f>U260+V260</f>
        <v>2</v>
      </c>
      <c r="X260" s="100"/>
      <c r="Y260" s="100" t="s">
        <v>349</v>
      </c>
      <c r="Z260" s="88" t="s">
        <v>218</v>
      </c>
      <c r="AA260" s="88" t="s">
        <v>219</v>
      </c>
      <c r="AB260" s="88" t="s">
        <v>219</v>
      </c>
      <c r="AC260" s="88" t="s">
        <v>219</v>
      </c>
      <c r="AD260" s="88" t="s">
        <v>350</v>
      </c>
      <c r="AE260" s="88" t="s">
        <v>221</v>
      </c>
    </row>
    <row r="261" spans="1:31" s="94" customFormat="1" ht="68.45" customHeight="1">
      <c r="A261" s="146"/>
      <c r="B261" s="146"/>
      <c r="C261" s="146"/>
      <c r="D261" s="157"/>
      <c r="E261" s="88" t="s">
        <v>211</v>
      </c>
      <c r="F261" s="89" t="s">
        <v>212</v>
      </c>
      <c r="G261" s="88" t="s">
        <v>213</v>
      </c>
      <c r="H261" s="88" t="s">
        <v>214</v>
      </c>
      <c r="I261" s="88" t="s">
        <v>215</v>
      </c>
      <c r="J261" s="88" t="s">
        <v>216</v>
      </c>
      <c r="K261" s="88" t="s">
        <v>216</v>
      </c>
      <c r="L261" s="88" t="s">
        <v>216</v>
      </c>
      <c r="M261" s="90">
        <v>2</v>
      </c>
      <c r="N261" s="90">
        <v>2</v>
      </c>
      <c r="O261" s="91">
        <f t="shared" si="67"/>
        <v>4</v>
      </c>
      <c r="P261" s="92" t="str">
        <f t="shared" si="74"/>
        <v>Bajo</v>
      </c>
      <c r="Q261" s="90">
        <v>10</v>
      </c>
      <c r="R261" s="91">
        <f t="shared" si="68"/>
        <v>40</v>
      </c>
      <c r="S261" s="92" t="str">
        <f t="shared" si="66"/>
        <v>III</v>
      </c>
      <c r="T261" s="91" t="s">
        <v>142</v>
      </c>
      <c r="U261" s="135"/>
      <c r="V261" s="135"/>
      <c r="W261" s="135"/>
      <c r="X261" s="93"/>
      <c r="Y261" s="93" t="s">
        <v>217</v>
      </c>
      <c r="Z261" s="88" t="s">
        <v>218</v>
      </c>
      <c r="AA261" s="88" t="s">
        <v>219</v>
      </c>
      <c r="AB261" s="88" t="s">
        <v>219</v>
      </c>
      <c r="AC261" s="88" t="s">
        <v>219</v>
      </c>
      <c r="AD261" s="88" t="s">
        <v>220</v>
      </c>
      <c r="AE261" s="88" t="s">
        <v>221</v>
      </c>
    </row>
    <row r="262" spans="1:31" s="94" customFormat="1" ht="68.45" customHeight="1">
      <c r="A262" s="146"/>
      <c r="B262" s="146"/>
      <c r="C262" s="146"/>
      <c r="D262" s="157"/>
      <c r="E262" s="88" t="s">
        <v>211</v>
      </c>
      <c r="F262" s="88" t="s">
        <v>152</v>
      </c>
      <c r="G262" s="88" t="s">
        <v>230</v>
      </c>
      <c r="H262" s="88" t="s">
        <v>231</v>
      </c>
      <c r="I262" s="88" t="s">
        <v>352</v>
      </c>
      <c r="J262" s="88" t="s">
        <v>216</v>
      </c>
      <c r="K262" s="88" t="s">
        <v>225</v>
      </c>
      <c r="L262" s="88" t="s">
        <v>226</v>
      </c>
      <c r="M262" s="90">
        <v>2</v>
      </c>
      <c r="N262" s="90">
        <v>3</v>
      </c>
      <c r="O262" s="91">
        <f t="shared" si="67"/>
        <v>6</v>
      </c>
      <c r="P262" s="92" t="str">
        <f t="shared" si="74"/>
        <v>Medio</v>
      </c>
      <c r="Q262" s="90">
        <v>10</v>
      </c>
      <c r="R262" s="92">
        <f t="shared" si="68"/>
        <v>60</v>
      </c>
      <c r="S262" s="92" t="str">
        <f t="shared" si="66"/>
        <v>III</v>
      </c>
      <c r="T262" s="91" t="s">
        <v>142</v>
      </c>
      <c r="U262" s="135"/>
      <c r="V262" s="135"/>
      <c r="W262" s="135"/>
      <c r="X262" s="93"/>
      <c r="Y262" s="93" t="s">
        <v>227</v>
      </c>
      <c r="Z262" s="88" t="s">
        <v>228</v>
      </c>
      <c r="AA262" s="88" t="s">
        <v>219</v>
      </c>
      <c r="AB262" s="88" t="s">
        <v>219</v>
      </c>
      <c r="AC262" s="88" t="s">
        <v>219</v>
      </c>
      <c r="AD262" s="88" t="s">
        <v>229</v>
      </c>
      <c r="AE262" s="88" t="s">
        <v>219</v>
      </c>
    </row>
    <row r="263" spans="1:31" s="94" customFormat="1" ht="68.45" customHeight="1">
      <c r="A263" s="146"/>
      <c r="B263" s="146"/>
      <c r="C263" s="146"/>
      <c r="D263" s="157"/>
      <c r="E263" s="88" t="s">
        <v>211</v>
      </c>
      <c r="F263" s="88" t="s">
        <v>152</v>
      </c>
      <c r="G263" s="88" t="s">
        <v>353</v>
      </c>
      <c r="H263" s="88" t="s">
        <v>354</v>
      </c>
      <c r="I263" s="88" t="s">
        <v>355</v>
      </c>
      <c r="J263" s="88" t="s">
        <v>216</v>
      </c>
      <c r="K263" s="88" t="s">
        <v>225</v>
      </c>
      <c r="L263" s="88" t="s">
        <v>226</v>
      </c>
      <c r="M263" s="90">
        <v>2</v>
      </c>
      <c r="N263" s="90">
        <v>3</v>
      </c>
      <c r="O263" s="91">
        <f t="shared" si="67"/>
        <v>6</v>
      </c>
      <c r="P263" s="92" t="str">
        <f t="shared" si="74"/>
        <v>Medio</v>
      </c>
      <c r="Q263" s="90">
        <v>10</v>
      </c>
      <c r="R263" s="92">
        <f t="shared" si="68"/>
        <v>60</v>
      </c>
      <c r="S263" s="92" t="str">
        <f t="shared" si="66"/>
        <v>III</v>
      </c>
      <c r="T263" s="91" t="s">
        <v>142</v>
      </c>
      <c r="U263" s="135"/>
      <c r="V263" s="135"/>
      <c r="W263" s="135"/>
      <c r="X263" s="93"/>
      <c r="Y263" s="93" t="s">
        <v>227</v>
      </c>
      <c r="Z263" s="88" t="s">
        <v>228</v>
      </c>
      <c r="AA263" s="88" t="s">
        <v>219</v>
      </c>
      <c r="AB263" s="88" t="s">
        <v>219</v>
      </c>
      <c r="AC263" s="88" t="s">
        <v>219</v>
      </c>
      <c r="AD263" s="88" t="s">
        <v>229</v>
      </c>
      <c r="AE263" s="88" t="s">
        <v>219</v>
      </c>
    </row>
    <row r="264" spans="1:31" s="94" customFormat="1" ht="68.45" customHeight="1">
      <c r="A264" s="146"/>
      <c r="B264" s="146"/>
      <c r="C264" s="146"/>
      <c r="D264" s="157"/>
      <c r="E264" s="88" t="s">
        <v>211</v>
      </c>
      <c r="F264" s="88" t="s">
        <v>152</v>
      </c>
      <c r="G264" s="88" t="s">
        <v>356</v>
      </c>
      <c r="H264" s="88" t="s">
        <v>357</v>
      </c>
      <c r="I264" s="88" t="s">
        <v>358</v>
      </c>
      <c r="J264" s="88" t="s">
        <v>216</v>
      </c>
      <c r="K264" s="88" t="s">
        <v>225</v>
      </c>
      <c r="L264" s="88" t="s">
        <v>226</v>
      </c>
      <c r="M264" s="90">
        <v>2</v>
      </c>
      <c r="N264" s="90">
        <v>3</v>
      </c>
      <c r="O264" s="91">
        <f t="shared" si="67"/>
        <v>6</v>
      </c>
      <c r="P264" s="92" t="str">
        <f t="shared" si="74"/>
        <v>Medio</v>
      </c>
      <c r="Q264" s="90">
        <v>10</v>
      </c>
      <c r="R264" s="92">
        <f t="shared" si="68"/>
        <v>60</v>
      </c>
      <c r="S264" s="92" t="str">
        <f t="shared" si="66"/>
        <v>III</v>
      </c>
      <c r="T264" s="91" t="s">
        <v>142</v>
      </c>
      <c r="U264" s="135"/>
      <c r="V264" s="135"/>
      <c r="W264" s="135"/>
      <c r="X264" s="93"/>
      <c r="Y264" s="93" t="s">
        <v>227</v>
      </c>
      <c r="Z264" s="88" t="s">
        <v>228</v>
      </c>
      <c r="AA264" s="88" t="s">
        <v>219</v>
      </c>
      <c r="AB264" s="88" t="s">
        <v>219</v>
      </c>
      <c r="AC264" s="88" t="s">
        <v>219</v>
      </c>
      <c r="AD264" s="88" t="s">
        <v>229</v>
      </c>
      <c r="AE264" s="88" t="s">
        <v>219</v>
      </c>
    </row>
    <row r="265" spans="1:31" s="94" customFormat="1" ht="60.75" customHeight="1">
      <c r="A265" s="146"/>
      <c r="B265" s="146"/>
      <c r="C265" s="146"/>
      <c r="D265" s="157"/>
      <c r="E265" s="97" t="s">
        <v>211</v>
      </c>
      <c r="F265" s="98" t="s">
        <v>280</v>
      </c>
      <c r="G265" s="98" t="s">
        <v>281</v>
      </c>
      <c r="H265" s="98" t="s">
        <v>282</v>
      </c>
      <c r="I265" s="98" t="s">
        <v>283</v>
      </c>
      <c r="J265" s="98" t="s">
        <v>216</v>
      </c>
      <c r="K265" s="98" t="s">
        <v>216</v>
      </c>
      <c r="L265" s="98" t="s">
        <v>284</v>
      </c>
      <c r="M265" s="106">
        <v>2</v>
      </c>
      <c r="N265" s="106">
        <v>2</v>
      </c>
      <c r="O265" s="104">
        <f t="shared" si="67"/>
        <v>4</v>
      </c>
      <c r="P265" s="92" t="str">
        <f t="shared" si="74"/>
        <v>Bajo</v>
      </c>
      <c r="Q265" s="90">
        <v>60</v>
      </c>
      <c r="R265" s="92">
        <f t="shared" si="68"/>
        <v>240</v>
      </c>
      <c r="S265" s="92" t="str">
        <f t="shared" si="66"/>
        <v>II</v>
      </c>
      <c r="T265" s="91" t="str">
        <f t="shared" ref="T265:T267" si="77">IF(S265="","",IF(OR(S265="IV",S265="III"),"Aceptable",IF(S265="II","No Aceptable o Aceptable con controles",IF(S265="I","No Aceptable","Error"))))</f>
        <v>No Aceptable o Aceptable con controles</v>
      </c>
      <c r="U265" s="135"/>
      <c r="V265" s="135"/>
      <c r="W265" s="135"/>
      <c r="X265" s="93"/>
      <c r="Y265" s="93" t="s">
        <v>285</v>
      </c>
      <c r="Z265" s="88" t="s">
        <v>286</v>
      </c>
      <c r="AA265" s="99" t="s">
        <v>287</v>
      </c>
      <c r="AB265" s="99" t="s">
        <v>287</v>
      </c>
      <c r="AC265" s="88" t="s">
        <v>219</v>
      </c>
      <c r="AD265" s="88" t="s">
        <v>288</v>
      </c>
      <c r="AE265" s="88" t="s">
        <v>219</v>
      </c>
    </row>
    <row r="266" spans="1:31" s="94" customFormat="1" ht="60.75" customHeight="1">
      <c r="A266" s="146"/>
      <c r="B266" s="146"/>
      <c r="C266" s="146"/>
      <c r="D266" s="157"/>
      <c r="E266" s="97" t="s">
        <v>211</v>
      </c>
      <c r="F266" s="98" t="s">
        <v>280</v>
      </c>
      <c r="G266" s="98" t="s">
        <v>281</v>
      </c>
      <c r="H266" s="98" t="s">
        <v>289</v>
      </c>
      <c r="I266" s="98" t="s">
        <v>290</v>
      </c>
      <c r="J266" s="98" t="s">
        <v>216</v>
      </c>
      <c r="K266" s="98" t="s">
        <v>216</v>
      </c>
      <c r="L266" s="98" t="s">
        <v>284</v>
      </c>
      <c r="M266" s="103">
        <v>6</v>
      </c>
      <c r="N266" s="106">
        <v>3</v>
      </c>
      <c r="O266" s="104">
        <f t="shared" si="67"/>
        <v>18</v>
      </c>
      <c r="P266" s="92" t="str">
        <f t="shared" si="74"/>
        <v>Alto</v>
      </c>
      <c r="Q266" s="90">
        <v>60</v>
      </c>
      <c r="R266" s="92">
        <f t="shared" si="68"/>
        <v>1080</v>
      </c>
      <c r="S266" s="92" t="str">
        <f t="shared" si="66"/>
        <v>I</v>
      </c>
      <c r="T266" s="91" t="str">
        <f t="shared" si="77"/>
        <v>No Aceptable</v>
      </c>
      <c r="U266" s="135"/>
      <c r="V266" s="135"/>
      <c r="W266" s="135"/>
      <c r="X266" s="100"/>
      <c r="Y266" s="100" t="s">
        <v>291</v>
      </c>
      <c r="Z266" s="101" t="s">
        <v>292</v>
      </c>
      <c r="AA266" s="99" t="s">
        <v>287</v>
      </c>
      <c r="AB266" s="99" t="s">
        <v>287</v>
      </c>
      <c r="AC266" s="88" t="s">
        <v>219</v>
      </c>
      <c r="AD266" s="88" t="s">
        <v>293</v>
      </c>
      <c r="AE266" s="88" t="s">
        <v>219</v>
      </c>
    </row>
    <row r="267" spans="1:31" s="102" customFormat="1" ht="68.45" customHeight="1">
      <c r="A267" s="146"/>
      <c r="B267" s="146"/>
      <c r="C267" s="146"/>
      <c r="D267" s="157"/>
      <c r="E267" s="93" t="s">
        <v>316</v>
      </c>
      <c r="F267" s="88" t="s">
        <v>317</v>
      </c>
      <c r="G267" s="88" t="s">
        <v>318</v>
      </c>
      <c r="H267" s="88" t="s">
        <v>319</v>
      </c>
      <c r="I267" s="88" t="s">
        <v>320</v>
      </c>
      <c r="J267" s="88" t="s">
        <v>321</v>
      </c>
      <c r="K267" s="88" t="s">
        <v>322</v>
      </c>
      <c r="L267" s="88" t="s">
        <v>323</v>
      </c>
      <c r="M267" s="95">
        <v>2</v>
      </c>
      <c r="N267" s="95">
        <v>1</v>
      </c>
      <c r="O267" s="91">
        <f t="shared" si="67"/>
        <v>2</v>
      </c>
      <c r="P267" s="92" t="str">
        <f t="shared" si="74"/>
        <v>Bajo</v>
      </c>
      <c r="Q267" s="95">
        <v>10</v>
      </c>
      <c r="R267" s="92">
        <f t="shared" si="68"/>
        <v>20</v>
      </c>
      <c r="S267" s="92" t="str">
        <f t="shared" si="66"/>
        <v>IV</v>
      </c>
      <c r="T267" s="92" t="str">
        <f t="shared" si="77"/>
        <v>Aceptable</v>
      </c>
      <c r="U267" s="135"/>
      <c r="V267" s="135"/>
      <c r="W267" s="135"/>
      <c r="X267" s="93"/>
      <c r="Y267" s="93" t="s">
        <v>312</v>
      </c>
      <c r="Z267" s="88" t="s">
        <v>324</v>
      </c>
      <c r="AA267" s="88" t="s">
        <v>278</v>
      </c>
      <c r="AB267" s="88" t="s">
        <v>278</v>
      </c>
      <c r="AC267" s="88" t="s">
        <v>325</v>
      </c>
      <c r="AD267" s="88" t="s">
        <v>326</v>
      </c>
      <c r="AE267" s="88" t="s">
        <v>219</v>
      </c>
    </row>
    <row r="268" spans="1:31" s="94" customFormat="1" ht="68.45" customHeight="1">
      <c r="A268" s="146"/>
      <c r="B268" s="146"/>
      <c r="C268" s="146"/>
      <c r="D268" s="157"/>
      <c r="E268" s="88" t="s">
        <v>211</v>
      </c>
      <c r="F268" s="88" t="s">
        <v>253</v>
      </c>
      <c r="G268" s="88" t="s">
        <v>254</v>
      </c>
      <c r="H268" s="88" t="s">
        <v>255</v>
      </c>
      <c r="I268" s="88" t="s">
        <v>256</v>
      </c>
      <c r="J268" s="88" t="s">
        <v>257</v>
      </c>
      <c r="K268" s="88" t="s">
        <v>258</v>
      </c>
      <c r="L268" s="88" t="s">
        <v>237</v>
      </c>
      <c r="M268" s="95">
        <v>2</v>
      </c>
      <c r="N268" s="95">
        <v>2</v>
      </c>
      <c r="O268" s="92">
        <f t="shared" si="67"/>
        <v>4</v>
      </c>
      <c r="P268" s="92" t="str">
        <f>IF(O268="","",IF(ISTEXT(O268),"N/A",IF(OR(O268=2,O268=4),"Bajo",IF(OR(O268=6,O268=8),"Medio",IF(OR(O268=10,O268=12,O268=18,O268=20),"Alto",IF(OR(O268=24,O268=30,O268=40),"Muy Alto","Error"))))))</f>
        <v>Bajo</v>
      </c>
      <c r="Q268" s="95">
        <v>10</v>
      </c>
      <c r="R268" s="92">
        <f t="shared" si="68"/>
        <v>40</v>
      </c>
      <c r="S268" s="92" t="str">
        <f t="shared" si="66"/>
        <v>III</v>
      </c>
      <c r="T268" s="91" t="s">
        <v>142</v>
      </c>
      <c r="U268" s="135"/>
      <c r="V268" s="135"/>
      <c r="W268" s="135"/>
      <c r="X268" s="93"/>
      <c r="Y268" s="93" t="s">
        <v>259</v>
      </c>
      <c r="Z268" s="88" t="s">
        <v>260</v>
      </c>
      <c r="AA268" s="88" t="s">
        <v>219</v>
      </c>
      <c r="AB268" s="88" t="s">
        <v>219</v>
      </c>
      <c r="AC268" s="88" t="s">
        <v>261</v>
      </c>
      <c r="AD268" s="88" t="s">
        <v>384</v>
      </c>
      <c r="AE268" s="88" t="s">
        <v>219</v>
      </c>
    </row>
    <row r="269" spans="1:31" s="94" customFormat="1" ht="68.45" customHeight="1">
      <c r="A269" s="146"/>
      <c r="B269" s="146"/>
      <c r="C269" s="146"/>
      <c r="D269" s="157"/>
      <c r="E269" s="88" t="s">
        <v>211</v>
      </c>
      <c r="F269" s="88" t="s">
        <v>253</v>
      </c>
      <c r="G269" s="88" t="s">
        <v>263</v>
      </c>
      <c r="H269" s="88" t="s">
        <v>445</v>
      </c>
      <c r="I269" s="88" t="s">
        <v>359</v>
      </c>
      <c r="J269" s="88" t="s">
        <v>266</v>
      </c>
      <c r="K269" s="88" t="s">
        <v>258</v>
      </c>
      <c r="L269" s="88" t="s">
        <v>237</v>
      </c>
      <c r="M269" s="95">
        <v>2</v>
      </c>
      <c r="N269" s="95">
        <v>2</v>
      </c>
      <c r="O269" s="92">
        <f t="shared" si="67"/>
        <v>4</v>
      </c>
      <c r="P269" s="92" t="str">
        <f>IF(O269="","",IF(ISTEXT(O269),"N/A",IF(OR(O269=2,O269=4),"Bajo",IF(OR(O269=6,O269=8),"Medio",IF(OR(O269=10,O269=12,O269=18,O269=20),"Alto",IF(OR(O269=24,O269=30,O269=40),"Muy Alto","Error"))))))</f>
        <v>Bajo</v>
      </c>
      <c r="Q269" s="95">
        <v>10</v>
      </c>
      <c r="R269" s="92">
        <f t="shared" si="68"/>
        <v>40</v>
      </c>
      <c r="S269" s="92" t="str">
        <f t="shared" si="66"/>
        <v>III</v>
      </c>
      <c r="T269" s="91" t="s">
        <v>142</v>
      </c>
      <c r="U269" s="135"/>
      <c r="V269" s="135"/>
      <c r="W269" s="135"/>
      <c r="X269" s="93"/>
      <c r="Y269" s="93" t="s">
        <v>446</v>
      </c>
      <c r="Z269" s="88" t="s">
        <v>260</v>
      </c>
      <c r="AA269" s="88" t="s">
        <v>219</v>
      </c>
      <c r="AB269" s="88" t="s">
        <v>219</v>
      </c>
      <c r="AC269" s="88" t="s">
        <v>261</v>
      </c>
      <c r="AD269" s="88" t="s">
        <v>447</v>
      </c>
      <c r="AE269" s="88" t="s">
        <v>219</v>
      </c>
    </row>
    <row r="270" spans="1:31" s="94" customFormat="1" ht="68.45" customHeight="1">
      <c r="A270" s="146"/>
      <c r="B270" s="146"/>
      <c r="C270" s="146"/>
      <c r="D270" s="157"/>
      <c r="E270" s="88" t="s">
        <v>211</v>
      </c>
      <c r="F270" s="88" t="s">
        <v>280</v>
      </c>
      <c r="G270" s="88" t="s">
        <v>297</v>
      </c>
      <c r="H270" s="88" t="s">
        <v>298</v>
      </c>
      <c r="I270" s="88" t="s">
        <v>295</v>
      </c>
      <c r="J270" s="88" t="s">
        <v>299</v>
      </c>
      <c r="K270" s="88" t="s">
        <v>300</v>
      </c>
      <c r="L270" s="88" t="s">
        <v>301</v>
      </c>
      <c r="M270" s="90">
        <v>2</v>
      </c>
      <c r="N270" s="90">
        <v>3</v>
      </c>
      <c r="O270" s="91">
        <f t="shared" si="67"/>
        <v>6</v>
      </c>
      <c r="P270" s="92" t="str">
        <f>IF(O270="","",IF(ISTEXT(O270),"N/A",IF(OR(O270=2,O270=4),"Bajo",IF(OR(O270=6,O270=8),"Medio",IF(OR(O270=10,O270=12,O270=18,O270=20),"Alto",IF(OR(O270=24,O270=30,O270=40),"Muy Alto","Error"))))))</f>
        <v>Medio</v>
      </c>
      <c r="Q270" s="90">
        <v>60</v>
      </c>
      <c r="R270" s="91">
        <f t="shared" si="68"/>
        <v>360</v>
      </c>
      <c r="S270" s="92" t="str">
        <f t="shared" si="66"/>
        <v>II</v>
      </c>
      <c r="T270" s="91" t="str">
        <f t="shared" ref="T270:T272" si="78">IF(S270="","",IF(OR(S270="IV",S270="III"),"Aceptable",IF(S270="II","No Aceptable o Aceptable con controles",IF(S270="I","No Aceptable","Error"))))</f>
        <v>No Aceptable o Aceptable con controles</v>
      </c>
      <c r="U270" s="135"/>
      <c r="V270" s="135"/>
      <c r="W270" s="135"/>
      <c r="X270" s="93"/>
      <c r="Y270" s="93" t="s">
        <v>302</v>
      </c>
      <c r="Z270" s="88" t="s">
        <v>303</v>
      </c>
      <c r="AA270" s="88" t="s">
        <v>219</v>
      </c>
      <c r="AB270" s="88" t="s">
        <v>219</v>
      </c>
      <c r="AC270" s="88" t="s">
        <v>304</v>
      </c>
      <c r="AD270" s="88" t="s">
        <v>305</v>
      </c>
      <c r="AE270" s="88" t="s">
        <v>219</v>
      </c>
    </row>
    <row r="271" spans="1:31" s="94" customFormat="1" ht="68.45" customHeight="1">
      <c r="A271" s="146"/>
      <c r="B271" s="146"/>
      <c r="C271" s="146"/>
      <c r="D271" s="157"/>
      <c r="E271" s="88" t="s">
        <v>211</v>
      </c>
      <c r="F271" s="88" t="s">
        <v>280</v>
      </c>
      <c r="G271" s="88" t="s">
        <v>281</v>
      </c>
      <c r="H271" s="88" t="s">
        <v>294</v>
      </c>
      <c r="I271" s="88" t="s">
        <v>295</v>
      </c>
      <c r="J271" s="88" t="s">
        <v>216</v>
      </c>
      <c r="K271" s="88" t="s">
        <v>216</v>
      </c>
      <c r="L271" s="88" t="s">
        <v>284</v>
      </c>
      <c r="M271" s="90">
        <v>2</v>
      </c>
      <c r="N271" s="90">
        <v>3</v>
      </c>
      <c r="O271" s="91">
        <f t="shared" si="67"/>
        <v>6</v>
      </c>
      <c r="P271" s="92" t="str">
        <f>IF(O271="","",IF(ISTEXT(O271),"N/A",IF(OR(O271=2,O271=4),"Bajo",IF(OR(O271=6,O271=8),"Medio",IF(OR(O271=10,O271=12,O271=18,O271=20),"Alto",IF(OR(O271=24,O271=30,O271=40),"Muy Alto","Error"))))))</f>
        <v>Medio</v>
      </c>
      <c r="Q271" s="90">
        <v>60</v>
      </c>
      <c r="R271" s="91">
        <f t="shared" si="68"/>
        <v>360</v>
      </c>
      <c r="S271" s="92" t="str">
        <f t="shared" si="66"/>
        <v>II</v>
      </c>
      <c r="T271" s="91" t="str">
        <f t="shared" si="78"/>
        <v>No Aceptable o Aceptable con controles</v>
      </c>
      <c r="U271" s="135"/>
      <c r="V271" s="135"/>
      <c r="W271" s="135"/>
      <c r="X271" s="93"/>
      <c r="Y271" s="93" t="s">
        <v>486</v>
      </c>
      <c r="Z271" s="101" t="s">
        <v>292</v>
      </c>
      <c r="AA271" s="88" t="s">
        <v>219</v>
      </c>
      <c r="AB271" s="88" t="s">
        <v>219</v>
      </c>
      <c r="AC271" s="88" t="s">
        <v>219</v>
      </c>
      <c r="AD271" s="88" t="s">
        <v>296</v>
      </c>
      <c r="AE271" s="88" t="s">
        <v>219</v>
      </c>
    </row>
    <row r="272" spans="1:31" s="94" customFormat="1" ht="68.45" customHeight="1">
      <c r="A272" s="146"/>
      <c r="B272" s="146"/>
      <c r="C272" s="146"/>
      <c r="D272" s="157"/>
      <c r="E272" s="88" t="s">
        <v>211</v>
      </c>
      <c r="F272" s="88" t="s">
        <v>280</v>
      </c>
      <c r="G272" s="88" t="s">
        <v>334</v>
      </c>
      <c r="H272" s="88" t="s">
        <v>335</v>
      </c>
      <c r="I272" s="88" t="s">
        <v>336</v>
      </c>
      <c r="J272" s="88" t="s">
        <v>216</v>
      </c>
      <c r="K272" s="88" t="s">
        <v>274</v>
      </c>
      <c r="L272" s="88" t="s">
        <v>284</v>
      </c>
      <c r="M272" s="95">
        <v>6</v>
      </c>
      <c r="N272" s="95">
        <v>3</v>
      </c>
      <c r="O272" s="92">
        <f t="shared" si="67"/>
        <v>18</v>
      </c>
      <c r="P272" s="92" t="str">
        <f>IF(O272="","",IF(ISTEXT(O272),"N/A",IF(OR(O272=2,O272=4),"Bajo",IF(OR(O272=6,O272=8),"Medio",IF(OR(O272=10,O272=12,O272=18,O272=20),"Alto",IF(OR(O272=24,O272=30,O272=40),"Muy Alto","Error"))))))</f>
        <v>Alto</v>
      </c>
      <c r="Q272" s="95">
        <v>25</v>
      </c>
      <c r="R272" s="92">
        <f t="shared" si="68"/>
        <v>450</v>
      </c>
      <c r="S272" s="92" t="str">
        <f t="shared" si="66"/>
        <v>II</v>
      </c>
      <c r="T272" s="91" t="str">
        <f t="shared" si="78"/>
        <v>No Aceptable o Aceptable con controles</v>
      </c>
      <c r="U272" s="135"/>
      <c r="V272" s="135"/>
      <c r="W272" s="135"/>
      <c r="X272" s="93"/>
      <c r="Y272" s="93" t="s">
        <v>337</v>
      </c>
      <c r="Z272" s="88" t="s">
        <v>338</v>
      </c>
      <c r="AA272" s="88" t="s">
        <v>219</v>
      </c>
      <c r="AB272" s="88" t="s">
        <v>219</v>
      </c>
      <c r="AC272" s="88" t="s">
        <v>339</v>
      </c>
      <c r="AD272" s="88" t="s">
        <v>340</v>
      </c>
      <c r="AE272" s="88" t="s">
        <v>219</v>
      </c>
    </row>
    <row r="273" spans="1:31" s="94" customFormat="1" ht="68.45" customHeight="1">
      <c r="A273" s="146" t="s">
        <v>207</v>
      </c>
      <c r="B273" s="146" t="s">
        <v>525</v>
      </c>
      <c r="C273" s="146" t="s">
        <v>526</v>
      </c>
      <c r="D273" s="157" t="s">
        <v>527</v>
      </c>
      <c r="E273" s="88" t="s">
        <v>211</v>
      </c>
      <c r="F273" s="90" t="s">
        <v>212</v>
      </c>
      <c r="G273" s="90" t="s">
        <v>344</v>
      </c>
      <c r="H273" s="88" t="s">
        <v>521</v>
      </c>
      <c r="I273" s="88" t="s">
        <v>346</v>
      </c>
      <c r="J273" s="88" t="s">
        <v>347</v>
      </c>
      <c r="K273" s="88" t="s">
        <v>274</v>
      </c>
      <c r="L273" s="88" t="s">
        <v>348</v>
      </c>
      <c r="M273" s="95">
        <v>2</v>
      </c>
      <c r="N273" s="95">
        <v>2</v>
      </c>
      <c r="O273" s="92">
        <f t="shared" si="67"/>
        <v>4</v>
      </c>
      <c r="P273" s="92" t="str">
        <f t="shared" ref="P273" si="79">IF(O273="","",IF(ISTEXT(O273),"N/A",IF(OR(O273=2,O273=4),"Bajo",IF(OR(O273=6,O273=8),"Medio",IF(OR(O273=10,O273=12,O273=18,O273=20),"Alto",IF(OR(O273=24,O273=30,O273=40),"Muy Alto","Error"))))))</f>
        <v>Bajo</v>
      </c>
      <c r="Q273" s="95">
        <v>10</v>
      </c>
      <c r="R273" s="92">
        <f t="shared" si="68"/>
        <v>40</v>
      </c>
      <c r="S273" s="92" t="str">
        <f t="shared" si="66"/>
        <v>III</v>
      </c>
      <c r="T273" s="91" t="s">
        <v>142</v>
      </c>
      <c r="U273" s="135"/>
      <c r="V273" s="135">
        <v>2</v>
      </c>
      <c r="W273" s="135">
        <f>U273+V273</f>
        <v>2</v>
      </c>
      <c r="X273" s="100"/>
      <c r="Y273" s="100" t="s">
        <v>349</v>
      </c>
      <c r="Z273" s="88" t="s">
        <v>218</v>
      </c>
      <c r="AA273" s="88" t="s">
        <v>219</v>
      </c>
      <c r="AB273" s="88" t="s">
        <v>219</v>
      </c>
      <c r="AC273" s="88" t="s">
        <v>219</v>
      </c>
      <c r="AD273" s="88" t="s">
        <v>350</v>
      </c>
      <c r="AE273" s="88" t="s">
        <v>221</v>
      </c>
    </row>
    <row r="274" spans="1:31" s="94" customFormat="1" ht="68.45" customHeight="1">
      <c r="A274" s="146"/>
      <c r="B274" s="146"/>
      <c r="C274" s="146"/>
      <c r="D274" s="157"/>
      <c r="E274" s="88" t="s">
        <v>211</v>
      </c>
      <c r="F274" s="89" t="s">
        <v>212</v>
      </c>
      <c r="G274" s="88" t="s">
        <v>213</v>
      </c>
      <c r="H274" s="88" t="s">
        <v>214</v>
      </c>
      <c r="I274" s="88" t="s">
        <v>215</v>
      </c>
      <c r="J274" s="88" t="s">
        <v>216</v>
      </c>
      <c r="K274" s="88" t="s">
        <v>216</v>
      </c>
      <c r="L274" s="88" t="s">
        <v>216</v>
      </c>
      <c r="M274" s="90">
        <v>2</v>
      </c>
      <c r="N274" s="90">
        <v>2</v>
      </c>
      <c r="O274" s="91">
        <f>IF(OR(M274="",N274=""),"",IF((M274*N274=0),"N/A",M274*N274))</f>
        <v>4</v>
      </c>
      <c r="P274" s="92" t="str">
        <f>IF(O274="","",IF(ISTEXT(O274),"N/A",IF(OR(O274=2,O274=4),"Bajo",IF(OR(O274=6,O274=8),"Medio",IF(OR(O274=10,O274=12,O274=18,O274=20),"Alto",IF(OR(O274=24,O274=30,O274=40),"Muy Alto","Error"))))))</f>
        <v>Bajo</v>
      </c>
      <c r="Q274" s="90">
        <v>10</v>
      </c>
      <c r="R274" s="91">
        <f>IF(OR(Q274="",O274=""),"",IF(ISTEXT(O274),"N/A",O274*Q274))</f>
        <v>40</v>
      </c>
      <c r="S274" s="92" t="str">
        <f t="shared" si="66"/>
        <v>III</v>
      </c>
      <c r="T274" s="91" t="s">
        <v>142</v>
      </c>
      <c r="U274" s="135"/>
      <c r="V274" s="135"/>
      <c r="W274" s="135"/>
      <c r="X274" s="93"/>
      <c r="Y274" s="93" t="s">
        <v>217</v>
      </c>
      <c r="Z274" s="88" t="s">
        <v>218</v>
      </c>
      <c r="AA274" s="88" t="s">
        <v>219</v>
      </c>
      <c r="AB274" s="88" t="s">
        <v>219</v>
      </c>
      <c r="AC274" s="88" t="s">
        <v>219</v>
      </c>
      <c r="AD274" s="88" t="s">
        <v>220</v>
      </c>
      <c r="AE274" s="88" t="s">
        <v>221</v>
      </c>
    </row>
    <row r="275" spans="1:31" s="94" customFormat="1" ht="68.45" customHeight="1">
      <c r="A275" s="146"/>
      <c r="B275" s="146"/>
      <c r="C275" s="146"/>
      <c r="D275" s="157"/>
      <c r="E275" s="88" t="s">
        <v>211</v>
      </c>
      <c r="F275" s="88" t="s">
        <v>152</v>
      </c>
      <c r="G275" s="88" t="s">
        <v>353</v>
      </c>
      <c r="H275" s="88" t="s">
        <v>354</v>
      </c>
      <c r="I275" s="88" t="s">
        <v>355</v>
      </c>
      <c r="J275" s="88" t="s">
        <v>216</v>
      </c>
      <c r="K275" s="88" t="s">
        <v>225</v>
      </c>
      <c r="L275" s="88" t="s">
        <v>226</v>
      </c>
      <c r="M275" s="90">
        <v>2</v>
      </c>
      <c r="N275" s="90">
        <v>3</v>
      </c>
      <c r="O275" s="91">
        <f t="shared" ref="O275:O296" si="80">IF(OR(M275="",N275=""),"",IF((M275*N275=0),"N/A",M275*N275))</f>
        <v>6</v>
      </c>
      <c r="P275" s="92" t="str">
        <f t="shared" ref="P275:P278" si="81">IF(O275="","",IF(ISTEXT(O275),"N/A",IF(OR(O275=2,O275=4),"Bajo",IF(OR(O275=6,O275=8),"Medio",IF(OR(O275=10,O275=12,O275=18,O275=20),"Alto",IF(OR(O275=24,O275=30,O275=40),"Muy Alto","Error"))))))</f>
        <v>Medio</v>
      </c>
      <c r="Q275" s="90">
        <v>10</v>
      </c>
      <c r="R275" s="92">
        <f t="shared" ref="R275:R296" si="82">IF(OR(Q275="",O275=""),"",IF(ISTEXT(O275),"N/A",O275*Q275))</f>
        <v>60</v>
      </c>
      <c r="S275" s="92" t="str">
        <f t="shared" si="66"/>
        <v>III</v>
      </c>
      <c r="T275" s="91" t="s">
        <v>142</v>
      </c>
      <c r="U275" s="135"/>
      <c r="V275" s="135"/>
      <c r="W275" s="135"/>
      <c r="X275" s="93"/>
      <c r="Y275" s="93" t="s">
        <v>227</v>
      </c>
      <c r="Z275" s="88" t="s">
        <v>228</v>
      </c>
      <c r="AA275" s="88" t="s">
        <v>219</v>
      </c>
      <c r="AB275" s="88" t="s">
        <v>219</v>
      </c>
      <c r="AC275" s="88" t="s">
        <v>219</v>
      </c>
      <c r="AD275" s="88" t="s">
        <v>229</v>
      </c>
      <c r="AE275" s="88" t="s">
        <v>219</v>
      </c>
    </row>
    <row r="276" spans="1:31" s="94" customFormat="1" ht="68.45" customHeight="1">
      <c r="A276" s="146"/>
      <c r="B276" s="146"/>
      <c r="C276" s="146"/>
      <c r="D276" s="157"/>
      <c r="E276" s="88" t="s">
        <v>211</v>
      </c>
      <c r="F276" s="88" t="s">
        <v>152</v>
      </c>
      <c r="G276" s="88" t="s">
        <v>356</v>
      </c>
      <c r="H276" s="88" t="s">
        <v>357</v>
      </c>
      <c r="I276" s="88" t="s">
        <v>358</v>
      </c>
      <c r="J276" s="88" t="s">
        <v>216</v>
      </c>
      <c r="K276" s="88" t="s">
        <v>225</v>
      </c>
      <c r="L276" s="88" t="s">
        <v>226</v>
      </c>
      <c r="M276" s="90">
        <v>2</v>
      </c>
      <c r="N276" s="90">
        <v>3</v>
      </c>
      <c r="O276" s="91">
        <f t="shared" si="80"/>
        <v>6</v>
      </c>
      <c r="P276" s="92" t="str">
        <f t="shared" si="81"/>
        <v>Medio</v>
      </c>
      <c r="Q276" s="90">
        <v>10</v>
      </c>
      <c r="R276" s="92">
        <f t="shared" si="82"/>
        <v>60</v>
      </c>
      <c r="S276" s="92" t="str">
        <f t="shared" si="66"/>
        <v>III</v>
      </c>
      <c r="T276" s="91" t="s">
        <v>142</v>
      </c>
      <c r="U276" s="135"/>
      <c r="V276" s="135"/>
      <c r="W276" s="135"/>
      <c r="X276" s="93"/>
      <c r="Y276" s="93" t="s">
        <v>227</v>
      </c>
      <c r="Z276" s="88" t="s">
        <v>228</v>
      </c>
      <c r="AA276" s="88" t="s">
        <v>219</v>
      </c>
      <c r="AB276" s="88" t="s">
        <v>219</v>
      </c>
      <c r="AC276" s="88" t="s">
        <v>219</v>
      </c>
      <c r="AD276" s="88" t="s">
        <v>229</v>
      </c>
      <c r="AE276" s="88" t="s">
        <v>219</v>
      </c>
    </row>
    <row r="277" spans="1:31" s="94" customFormat="1" ht="68.45" customHeight="1">
      <c r="A277" s="146"/>
      <c r="B277" s="146"/>
      <c r="C277" s="146"/>
      <c r="D277" s="157"/>
      <c r="E277" s="88" t="s">
        <v>211</v>
      </c>
      <c r="F277" s="88" t="s">
        <v>150</v>
      </c>
      <c r="G277" s="88" t="s">
        <v>233</v>
      </c>
      <c r="H277" s="88" t="s">
        <v>351</v>
      </c>
      <c r="I277" s="88" t="s">
        <v>235</v>
      </c>
      <c r="J277" s="88" t="s">
        <v>216</v>
      </c>
      <c r="K277" s="88" t="s">
        <v>236</v>
      </c>
      <c r="L277" s="88" t="s">
        <v>237</v>
      </c>
      <c r="M277" s="95">
        <v>2</v>
      </c>
      <c r="N277" s="95">
        <v>2</v>
      </c>
      <c r="O277" s="92">
        <f t="shared" si="80"/>
        <v>4</v>
      </c>
      <c r="P277" s="92" t="str">
        <f t="shared" si="81"/>
        <v>Bajo</v>
      </c>
      <c r="Q277" s="95">
        <v>10</v>
      </c>
      <c r="R277" s="92">
        <f t="shared" si="82"/>
        <v>40</v>
      </c>
      <c r="S277" s="92" t="str">
        <f t="shared" si="66"/>
        <v>III</v>
      </c>
      <c r="T277" s="91" t="s">
        <v>142</v>
      </c>
      <c r="U277" s="135"/>
      <c r="V277" s="135"/>
      <c r="W277" s="135"/>
      <c r="X277" s="93"/>
      <c r="Y277" s="93" t="s">
        <v>238</v>
      </c>
      <c r="Z277" s="88" t="s">
        <v>239</v>
      </c>
      <c r="AA277" s="88" t="s">
        <v>219</v>
      </c>
      <c r="AB277" s="88" t="s">
        <v>219</v>
      </c>
      <c r="AC277" s="88" t="s">
        <v>240</v>
      </c>
      <c r="AD277" s="88" t="s">
        <v>241</v>
      </c>
      <c r="AE277" s="88" t="s">
        <v>219</v>
      </c>
    </row>
    <row r="278" spans="1:31" s="94" customFormat="1" ht="68.45" customHeight="1">
      <c r="A278" s="146"/>
      <c r="B278" s="146"/>
      <c r="C278" s="146"/>
      <c r="D278" s="157"/>
      <c r="E278" s="88" t="s">
        <v>211</v>
      </c>
      <c r="F278" s="88" t="s">
        <v>150</v>
      </c>
      <c r="G278" s="88" t="s">
        <v>242</v>
      </c>
      <c r="H278" s="88" t="s">
        <v>243</v>
      </c>
      <c r="I278" s="88" t="s">
        <v>244</v>
      </c>
      <c r="J278" s="88" t="s">
        <v>245</v>
      </c>
      <c r="K278" s="88" t="s">
        <v>236</v>
      </c>
      <c r="L278" s="88" t="s">
        <v>237</v>
      </c>
      <c r="M278" s="95">
        <v>2</v>
      </c>
      <c r="N278" s="95">
        <v>1</v>
      </c>
      <c r="O278" s="92">
        <f t="shared" si="80"/>
        <v>2</v>
      </c>
      <c r="P278" s="92" t="str">
        <f t="shared" si="81"/>
        <v>Bajo</v>
      </c>
      <c r="Q278" s="95">
        <v>10</v>
      </c>
      <c r="R278" s="92">
        <f t="shared" si="82"/>
        <v>20</v>
      </c>
      <c r="S278" s="92" t="str">
        <f t="shared" si="66"/>
        <v>IV</v>
      </c>
      <c r="T278" s="92" t="str">
        <f t="shared" ref="T278" si="83">IF(S278="","",IF(OR(S278="IV",S278="III"),"Aceptable",IF(S278="II","No Aceptable o Aceptable con controles",IF(S278="I","No Aceptable","Error"))))</f>
        <v>Aceptable</v>
      </c>
      <c r="U278" s="135"/>
      <c r="V278" s="135"/>
      <c r="W278" s="135"/>
      <c r="X278" s="93"/>
      <c r="Y278" s="93" t="s">
        <v>238</v>
      </c>
      <c r="Z278" s="88" t="s">
        <v>246</v>
      </c>
      <c r="AA278" s="88" t="s">
        <v>219</v>
      </c>
      <c r="AB278" s="88" t="s">
        <v>219</v>
      </c>
      <c r="AC278" s="88" t="s">
        <v>240</v>
      </c>
      <c r="AD278" s="88" t="s">
        <v>241</v>
      </c>
      <c r="AE278" s="88" t="s">
        <v>219</v>
      </c>
    </row>
    <row r="279" spans="1:31" s="94" customFormat="1" ht="68.45" customHeight="1">
      <c r="A279" s="146"/>
      <c r="B279" s="146"/>
      <c r="C279" s="146"/>
      <c r="D279" s="157"/>
      <c r="E279" s="88" t="s">
        <v>211</v>
      </c>
      <c r="F279" s="88" t="s">
        <v>253</v>
      </c>
      <c r="G279" s="88" t="s">
        <v>254</v>
      </c>
      <c r="H279" s="88" t="s">
        <v>255</v>
      </c>
      <c r="I279" s="88" t="s">
        <v>256</v>
      </c>
      <c r="J279" s="88" t="s">
        <v>257</v>
      </c>
      <c r="K279" s="88" t="s">
        <v>258</v>
      </c>
      <c r="L279" s="88" t="s">
        <v>237</v>
      </c>
      <c r="M279" s="95">
        <v>2</v>
      </c>
      <c r="N279" s="95">
        <v>2</v>
      </c>
      <c r="O279" s="92">
        <f t="shared" si="80"/>
        <v>4</v>
      </c>
      <c r="P279" s="92" t="str">
        <f>IF(O279="","",IF(ISTEXT(O279),"N/A",IF(OR(O279=2,O279=4),"Bajo",IF(OR(O279=6,O279=8),"Medio",IF(OR(O279=10,O279=12,O279=18,O279=20),"Alto",IF(OR(O279=24,O279=30,O279=40),"Muy Alto","Error"))))))</f>
        <v>Bajo</v>
      </c>
      <c r="Q279" s="95">
        <v>10</v>
      </c>
      <c r="R279" s="92">
        <f t="shared" si="82"/>
        <v>40</v>
      </c>
      <c r="S279" s="92" t="str">
        <f t="shared" si="66"/>
        <v>III</v>
      </c>
      <c r="T279" s="91" t="s">
        <v>142</v>
      </c>
      <c r="U279" s="135"/>
      <c r="V279" s="135"/>
      <c r="W279" s="135"/>
      <c r="X279" s="93"/>
      <c r="Y279" s="93" t="s">
        <v>259</v>
      </c>
      <c r="Z279" s="88" t="s">
        <v>260</v>
      </c>
      <c r="AA279" s="88" t="s">
        <v>219</v>
      </c>
      <c r="AB279" s="88" t="s">
        <v>219</v>
      </c>
      <c r="AC279" s="88" t="s">
        <v>261</v>
      </c>
      <c r="AD279" s="88" t="s">
        <v>384</v>
      </c>
      <c r="AE279" s="88" t="s">
        <v>219</v>
      </c>
    </row>
    <row r="280" spans="1:31" s="94" customFormat="1" ht="68.45" customHeight="1">
      <c r="A280" s="146"/>
      <c r="B280" s="146"/>
      <c r="C280" s="146"/>
      <c r="D280" s="157"/>
      <c r="E280" s="88" t="s">
        <v>211</v>
      </c>
      <c r="F280" s="88" t="s">
        <v>253</v>
      </c>
      <c r="G280" s="88" t="s">
        <v>263</v>
      </c>
      <c r="H280" s="88" t="s">
        <v>445</v>
      </c>
      <c r="I280" s="88" t="s">
        <v>359</v>
      </c>
      <c r="J280" s="88" t="s">
        <v>266</v>
      </c>
      <c r="K280" s="88" t="s">
        <v>258</v>
      </c>
      <c r="L280" s="88" t="s">
        <v>237</v>
      </c>
      <c r="M280" s="95">
        <v>2</v>
      </c>
      <c r="N280" s="95">
        <v>2</v>
      </c>
      <c r="O280" s="92">
        <f t="shared" si="80"/>
        <v>4</v>
      </c>
      <c r="P280" s="92" t="str">
        <f>IF(O280="","",IF(ISTEXT(O280),"N/A",IF(OR(O280=2,O280=4),"Bajo",IF(OR(O280=6,O280=8),"Medio",IF(OR(O280=10,O280=12,O280=18,O280=20),"Alto",IF(OR(O280=24,O280=30,O280=40),"Muy Alto","Error"))))))</f>
        <v>Bajo</v>
      </c>
      <c r="Q280" s="95">
        <v>10</v>
      </c>
      <c r="R280" s="92">
        <f t="shared" si="82"/>
        <v>40</v>
      </c>
      <c r="S280" s="92" t="str">
        <f t="shared" si="66"/>
        <v>III</v>
      </c>
      <c r="T280" s="91" t="s">
        <v>142</v>
      </c>
      <c r="U280" s="135"/>
      <c r="V280" s="135"/>
      <c r="W280" s="135"/>
      <c r="X280" s="93"/>
      <c r="Y280" s="93" t="s">
        <v>446</v>
      </c>
      <c r="Z280" s="88" t="s">
        <v>260</v>
      </c>
      <c r="AA280" s="88" t="s">
        <v>219</v>
      </c>
      <c r="AB280" s="88" t="s">
        <v>219</v>
      </c>
      <c r="AC280" s="88" t="s">
        <v>261</v>
      </c>
      <c r="AD280" s="88" t="s">
        <v>447</v>
      </c>
      <c r="AE280" s="88" t="s">
        <v>219</v>
      </c>
    </row>
    <row r="281" spans="1:31" s="94" customFormat="1" ht="60.75" customHeight="1">
      <c r="A281" s="146"/>
      <c r="B281" s="146"/>
      <c r="C281" s="146"/>
      <c r="D281" s="157"/>
      <c r="E281" s="97" t="s">
        <v>211</v>
      </c>
      <c r="F281" s="98" t="s">
        <v>280</v>
      </c>
      <c r="G281" s="98" t="s">
        <v>281</v>
      </c>
      <c r="H281" s="98" t="s">
        <v>289</v>
      </c>
      <c r="I281" s="98" t="s">
        <v>290</v>
      </c>
      <c r="J281" s="98" t="s">
        <v>216</v>
      </c>
      <c r="K281" s="98" t="s">
        <v>216</v>
      </c>
      <c r="L281" s="98" t="s">
        <v>284</v>
      </c>
      <c r="M281" s="103">
        <v>6</v>
      </c>
      <c r="N281" s="95">
        <v>3</v>
      </c>
      <c r="O281" s="91">
        <f t="shared" si="80"/>
        <v>18</v>
      </c>
      <c r="P281" s="92" t="str">
        <f t="shared" ref="P281:P296" si="84">IF(O281="","",IF(ISTEXT(O281),"N/A",IF(OR(O281=2,O281=4),"Bajo",IF(OR(O281=6,O281=8),"Medio",IF(OR(O281=10,O281=12,O281=18,O281=20),"Alto",IF(OR(O281=24,O281=30,O281=40),"Muy Alto","Error"))))))</f>
        <v>Alto</v>
      </c>
      <c r="Q281" s="90">
        <v>60</v>
      </c>
      <c r="R281" s="92">
        <f t="shared" si="82"/>
        <v>1080</v>
      </c>
      <c r="S281" s="92" t="str">
        <f t="shared" si="66"/>
        <v>I</v>
      </c>
      <c r="T281" s="91" t="str">
        <f t="shared" ref="T281:T284" si="85">IF(S281="","",IF(OR(S281="IV",S281="III"),"Aceptable",IF(S281="II","No Aceptable o Aceptable con controles",IF(S281="I","No Aceptable","Error"))))</f>
        <v>No Aceptable</v>
      </c>
      <c r="U281" s="135"/>
      <c r="V281" s="135"/>
      <c r="W281" s="135"/>
      <c r="X281" s="100"/>
      <c r="Y281" s="100" t="s">
        <v>291</v>
      </c>
      <c r="Z281" s="101" t="s">
        <v>292</v>
      </c>
      <c r="AA281" s="99" t="s">
        <v>287</v>
      </c>
      <c r="AB281" s="99" t="s">
        <v>287</v>
      </c>
      <c r="AC281" s="88" t="s">
        <v>219</v>
      </c>
      <c r="AD281" s="88" t="s">
        <v>293</v>
      </c>
      <c r="AE281" s="88" t="s">
        <v>219</v>
      </c>
    </row>
    <row r="282" spans="1:31" s="102" customFormat="1" ht="68.45" customHeight="1">
      <c r="A282" s="146"/>
      <c r="B282" s="146"/>
      <c r="C282" s="146"/>
      <c r="D282" s="157"/>
      <c r="E282" s="97" t="s">
        <v>316</v>
      </c>
      <c r="F282" s="98" t="s">
        <v>317</v>
      </c>
      <c r="G282" s="98" t="s">
        <v>318</v>
      </c>
      <c r="H282" s="98" t="s">
        <v>319</v>
      </c>
      <c r="I282" s="98" t="s">
        <v>320</v>
      </c>
      <c r="J282" s="98" t="s">
        <v>321</v>
      </c>
      <c r="K282" s="98" t="s">
        <v>322</v>
      </c>
      <c r="L282" s="98" t="s">
        <v>323</v>
      </c>
      <c r="M282" s="106">
        <v>2</v>
      </c>
      <c r="N282" s="95">
        <v>1</v>
      </c>
      <c r="O282" s="91">
        <f t="shared" si="80"/>
        <v>2</v>
      </c>
      <c r="P282" s="92" t="str">
        <f t="shared" si="84"/>
        <v>Bajo</v>
      </c>
      <c r="Q282" s="95">
        <v>10</v>
      </c>
      <c r="R282" s="92">
        <f t="shared" si="82"/>
        <v>20</v>
      </c>
      <c r="S282" s="92" t="str">
        <f t="shared" si="66"/>
        <v>IV</v>
      </c>
      <c r="T282" s="92" t="str">
        <f t="shared" si="85"/>
        <v>Aceptable</v>
      </c>
      <c r="U282" s="135"/>
      <c r="V282" s="135"/>
      <c r="W282" s="135"/>
      <c r="X282" s="93"/>
      <c r="Y282" s="93" t="s">
        <v>312</v>
      </c>
      <c r="Z282" s="88" t="s">
        <v>324</v>
      </c>
      <c r="AA282" s="88" t="s">
        <v>278</v>
      </c>
      <c r="AB282" s="88" t="s">
        <v>278</v>
      </c>
      <c r="AC282" s="88" t="s">
        <v>325</v>
      </c>
      <c r="AD282" s="88" t="s">
        <v>326</v>
      </c>
      <c r="AE282" s="88" t="s">
        <v>219</v>
      </c>
    </row>
    <row r="283" spans="1:31" s="94" customFormat="1" ht="60.75" customHeight="1">
      <c r="A283" s="146"/>
      <c r="B283" s="146"/>
      <c r="C283" s="146"/>
      <c r="D283" s="157"/>
      <c r="E283" s="97" t="s">
        <v>211</v>
      </c>
      <c r="F283" s="98" t="s">
        <v>280</v>
      </c>
      <c r="G283" s="98" t="s">
        <v>281</v>
      </c>
      <c r="H283" s="98" t="s">
        <v>282</v>
      </c>
      <c r="I283" s="98" t="s">
        <v>283</v>
      </c>
      <c r="J283" s="98" t="s">
        <v>216</v>
      </c>
      <c r="K283" s="98" t="s">
        <v>216</v>
      </c>
      <c r="L283" s="98" t="s">
        <v>284</v>
      </c>
      <c r="M283" s="106">
        <v>2</v>
      </c>
      <c r="N283" s="95">
        <v>2</v>
      </c>
      <c r="O283" s="91">
        <f t="shared" si="80"/>
        <v>4</v>
      </c>
      <c r="P283" s="92" t="str">
        <f t="shared" si="84"/>
        <v>Bajo</v>
      </c>
      <c r="Q283" s="90">
        <v>60</v>
      </c>
      <c r="R283" s="92">
        <f t="shared" si="82"/>
        <v>240</v>
      </c>
      <c r="S283" s="92" t="str">
        <f t="shared" si="66"/>
        <v>II</v>
      </c>
      <c r="T283" s="91" t="str">
        <f t="shared" si="85"/>
        <v>No Aceptable o Aceptable con controles</v>
      </c>
      <c r="U283" s="135"/>
      <c r="V283" s="135"/>
      <c r="W283" s="135"/>
      <c r="X283" s="93"/>
      <c r="Y283" s="93" t="s">
        <v>285</v>
      </c>
      <c r="Z283" s="88" t="s">
        <v>286</v>
      </c>
      <c r="AA283" s="99" t="s">
        <v>287</v>
      </c>
      <c r="AB283" s="99" t="s">
        <v>287</v>
      </c>
      <c r="AC283" s="88" t="s">
        <v>219</v>
      </c>
      <c r="AD283" s="88" t="s">
        <v>288</v>
      </c>
      <c r="AE283" s="88" t="s">
        <v>219</v>
      </c>
    </row>
    <row r="284" spans="1:31" s="94" customFormat="1" ht="60.75" customHeight="1">
      <c r="A284" s="146" t="s">
        <v>207</v>
      </c>
      <c r="B284" s="146" t="s">
        <v>528</v>
      </c>
      <c r="C284" s="146" t="s">
        <v>529</v>
      </c>
      <c r="D284" s="157" t="s">
        <v>530</v>
      </c>
      <c r="E284" s="97" t="s">
        <v>211</v>
      </c>
      <c r="F284" s="98" t="s">
        <v>280</v>
      </c>
      <c r="G284" s="98" t="s">
        <v>281</v>
      </c>
      <c r="H284" s="98" t="s">
        <v>289</v>
      </c>
      <c r="I284" s="98" t="s">
        <v>290</v>
      </c>
      <c r="J284" s="98" t="s">
        <v>216</v>
      </c>
      <c r="K284" s="98" t="s">
        <v>216</v>
      </c>
      <c r="L284" s="98" t="s">
        <v>284</v>
      </c>
      <c r="M284" s="103">
        <v>6</v>
      </c>
      <c r="N284" s="95">
        <v>3</v>
      </c>
      <c r="O284" s="91">
        <f t="shared" si="80"/>
        <v>18</v>
      </c>
      <c r="P284" s="92" t="str">
        <f t="shared" si="84"/>
        <v>Alto</v>
      </c>
      <c r="Q284" s="90">
        <v>60</v>
      </c>
      <c r="R284" s="92">
        <f t="shared" si="82"/>
        <v>1080</v>
      </c>
      <c r="S284" s="92" t="str">
        <f t="shared" si="66"/>
        <v>I</v>
      </c>
      <c r="T284" s="91" t="str">
        <f t="shared" si="85"/>
        <v>No Aceptable</v>
      </c>
      <c r="U284" s="135"/>
      <c r="V284" s="135">
        <v>2</v>
      </c>
      <c r="W284" s="135">
        <f>U284+V284</f>
        <v>2</v>
      </c>
      <c r="X284" s="100"/>
      <c r="Y284" s="100" t="s">
        <v>291</v>
      </c>
      <c r="Z284" s="101" t="s">
        <v>292</v>
      </c>
      <c r="AA284" s="99" t="s">
        <v>287</v>
      </c>
      <c r="AB284" s="99" t="s">
        <v>287</v>
      </c>
      <c r="AC284" s="88" t="s">
        <v>219</v>
      </c>
      <c r="AD284" s="88" t="s">
        <v>293</v>
      </c>
      <c r="AE284" s="88" t="s">
        <v>219</v>
      </c>
    </row>
    <row r="285" spans="1:31" s="94" customFormat="1" ht="68.45" customHeight="1">
      <c r="A285" s="146"/>
      <c r="B285" s="146"/>
      <c r="C285" s="146"/>
      <c r="D285" s="157"/>
      <c r="E285" s="93" t="s">
        <v>211</v>
      </c>
      <c r="F285" s="89" t="s">
        <v>212</v>
      </c>
      <c r="G285" s="88" t="s">
        <v>213</v>
      </c>
      <c r="H285" s="88" t="s">
        <v>214</v>
      </c>
      <c r="I285" s="88" t="s">
        <v>215</v>
      </c>
      <c r="J285" s="88" t="s">
        <v>216</v>
      </c>
      <c r="K285" s="88" t="s">
        <v>216</v>
      </c>
      <c r="L285" s="88" t="s">
        <v>216</v>
      </c>
      <c r="M285" s="90">
        <v>2</v>
      </c>
      <c r="N285" s="90">
        <v>1</v>
      </c>
      <c r="O285" s="91">
        <f t="shared" si="80"/>
        <v>2</v>
      </c>
      <c r="P285" s="92" t="str">
        <f t="shared" si="84"/>
        <v>Bajo</v>
      </c>
      <c r="Q285" s="91">
        <v>20</v>
      </c>
      <c r="R285" s="92">
        <f t="shared" si="82"/>
        <v>40</v>
      </c>
      <c r="S285" s="92" t="str">
        <f t="shared" si="66"/>
        <v>III</v>
      </c>
      <c r="T285" s="91" t="s">
        <v>142</v>
      </c>
      <c r="U285" s="135"/>
      <c r="V285" s="135"/>
      <c r="W285" s="135"/>
      <c r="X285" s="93"/>
      <c r="Y285" s="93" t="s">
        <v>217</v>
      </c>
      <c r="Z285" s="88" t="s">
        <v>218</v>
      </c>
      <c r="AA285" s="88" t="s">
        <v>219</v>
      </c>
      <c r="AB285" s="88" t="s">
        <v>219</v>
      </c>
      <c r="AC285" s="88" t="s">
        <v>219</v>
      </c>
      <c r="AD285" s="88" t="s">
        <v>220</v>
      </c>
      <c r="AE285" s="88" t="s">
        <v>221</v>
      </c>
    </row>
    <row r="286" spans="1:31" s="94" customFormat="1" ht="68.45" customHeight="1">
      <c r="A286" s="146"/>
      <c r="B286" s="146"/>
      <c r="C286" s="146"/>
      <c r="D286" s="157"/>
      <c r="E286" s="88" t="s">
        <v>211</v>
      </c>
      <c r="F286" s="88" t="s">
        <v>152</v>
      </c>
      <c r="G286" s="88" t="s">
        <v>353</v>
      </c>
      <c r="H286" s="88" t="s">
        <v>354</v>
      </c>
      <c r="I286" s="88" t="s">
        <v>355</v>
      </c>
      <c r="J286" s="88" t="s">
        <v>216</v>
      </c>
      <c r="K286" s="88" t="s">
        <v>225</v>
      </c>
      <c r="L286" s="88" t="s">
        <v>226</v>
      </c>
      <c r="M286" s="90">
        <v>2</v>
      </c>
      <c r="N286" s="90">
        <v>3</v>
      </c>
      <c r="O286" s="91">
        <f t="shared" si="80"/>
        <v>6</v>
      </c>
      <c r="P286" s="92" t="str">
        <f t="shared" si="84"/>
        <v>Medio</v>
      </c>
      <c r="Q286" s="90">
        <v>10</v>
      </c>
      <c r="R286" s="92">
        <f t="shared" si="82"/>
        <v>60</v>
      </c>
      <c r="S286" s="92" t="str">
        <f t="shared" si="66"/>
        <v>III</v>
      </c>
      <c r="T286" s="91" t="s">
        <v>142</v>
      </c>
      <c r="U286" s="135"/>
      <c r="V286" s="135"/>
      <c r="W286" s="135"/>
      <c r="X286" s="93"/>
      <c r="Y286" s="93" t="s">
        <v>227</v>
      </c>
      <c r="Z286" s="88" t="s">
        <v>228</v>
      </c>
      <c r="AA286" s="88" t="s">
        <v>219</v>
      </c>
      <c r="AB286" s="88" t="s">
        <v>219</v>
      </c>
      <c r="AC286" s="88" t="s">
        <v>219</v>
      </c>
      <c r="AD286" s="88" t="s">
        <v>229</v>
      </c>
      <c r="AE286" s="88" t="s">
        <v>219</v>
      </c>
    </row>
    <row r="287" spans="1:31" s="94" customFormat="1" ht="68.45" customHeight="1">
      <c r="A287" s="146"/>
      <c r="B287" s="146"/>
      <c r="C287" s="146"/>
      <c r="D287" s="157"/>
      <c r="E287" s="88" t="s">
        <v>211</v>
      </c>
      <c r="F287" s="88" t="s">
        <v>152</v>
      </c>
      <c r="G287" s="88" t="s">
        <v>356</v>
      </c>
      <c r="H287" s="88" t="s">
        <v>357</v>
      </c>
      <c r="I287" s="88" t="s">
        <v>358</v>
      </c>
      <c r="J287" s="88" t="s">
        <v>216</v>
      </c>
      <c r="K287" s="88" t="s">
        <v>225</v>
      </c>
      <c r="L287" s="88" t="s">
        <v>226</v>
      </c>
      <c r="M287" s="90">
        <v>2</v>
      </c>
      <c r="N287" s="90">
        <v>3</v>
      </c>
      <c r="O287" s="91">
        <f t="shared" si="80"/>
        <v>6</v>
      </c>
      <c r="P287" s="92" t="str">
        <f t="shared" si="84"/>
        <v>Medio</v>
      </c>
      <c r="Q287" s="90">
        <v>10</v>
      </c>
      <c r="R287" s="92">
        <f t="shared" si="82"/>
        <v>60</v>
      </c>
      <c r="S287" s="92" t="str">
        <f t="shared" si="66"/>
        <v>III</v>
      </c>
      <c r="T287" s="91" t="s">
        <v>142</v>
      </c>
      <c r="U287" s="135"/>
      <c r="V287" s="135"/>
      <c r="W287" s="135"/>
      <c r="X287" s="93"/>
      <c r="Y287" s="93" t="s">
        <v>227</v>
      </c>
      <c r="Z287" s="88" t="s">
        <v>228</v>
      </c>
      <c r="AA287" s="88" t="s">
        <v>219</v>
      </c>
      <c r="AB287" s="88" t="s">
        <v>219</v>
      </c>
      <c r="AC287" s="88" t="s">
        <v>219</v>
      </c>
      <c r="AD287" s="88" t="s">
        <v>229</v>
      </c>
      <c r="AE287" s="88" t="s">
        <v>219</v>
      </c>
    </row>
    <row r="288" spans="1:31" s="94" customFormat="1" ht="68.45" customHeight="1">
      <c r="A288" s="146"/>
      <c r="B288" s="146"/>
      <c r="C288" s="146"/>
      <c r="D288" s="157"/>
      <c r="E288" s="88" t="s">
        <v>211</v>
      </c>
      <c r="F288" s="88" t="s">
        <v>150</v>
      </c>
      <c r="G288" s="88" t="s">
        <v>233</v>
      </c>
      <c r="H288" s="88" t="s">
        <v>351</v>
      </c>
      <c r="I288" s="88" t="s">
        <v>235</v>
      </c>
      <c r="J288" s="88" t="s">
        <v>216</v>
      </c>
      <c r="K288" s="88" t="s">
        <v>236</v>
      </c>
      <c r="L288" s="88" t="s">
        <v>237</v>
      </c>
      <c r="M288" s="95">
        <v>2</v>
      </c>
      <c r="N288" s="95">
        <v>2</v>
      </c>
      <c r="O288" s="92">
        <f t="shared" si="80"/>
        <v>4</v>
      </c>
      <c r="P288" s="92" t="str">
        <f t="shared" si="84"/>
        <v>Bajo</v>
      </c>
      <c r="Q288" s="95">
        <v>10</v>
      </c>
      <c r="R288" s="92">
        <f t="shared" si="82"/>
        <v>40</v>
      </c>
      <c r="S288" s="92" t="str">
        <f t="shared" si="66"/>
        <v>III</v>
      </c>
      <c r="T288" s="91" t="s">
        <v>142</v>
      </c>
      <c r="U288" s="135"/>
      <c r="V288" s="135"/>
      <c r="W288" s="135"/>
      <c r="X288" s="93"/>
      <c r="Y288" s="93" t="s">
        <v>238</v>
      </c>
      <c r="Z288" s="88" t="s">
        <v>239</v>
      </c>
      <c r="AA288" s="88" t="s">
        <v>219</v>
      </c>
      <c r="AB288" s="88" t="s">
        <v>219</v>
      </c>
      <c r="AC288" s="88" t="s">
        <v>240</v>
      </c>
      <c r="AD288" s="88" t="s">
        <v>241</v>
      </c>
      <c r="AE288" s="88" t="s">
        <v>219</v>
      </c>
    </row>
    <row r="289" spans="1:31" s="94" customFormat="1" ht="68.45" customHeight="1">
      <c r="A289" s="146"/>
      <c r="B289" s="146"/>
      <c r="C289" s="146"/>
      <c r="D289" s="157"/>
      <c r="E289" s="88" t="s">
        <v>211</v>
      </c>
      <c r="F289" s="88" t="s">
        <v>150</v>
      </c>
      <c r="G289" s="88" t="s">
        <v>242</v>
      </c>
      <c r="H289" s="88" t="s">
        <v>243</v>
      </c>
      <c r="I289" s="88" t="s">
        <v>244</v>
      </c>
      <c r="J289" s="88" t="s">
        <v>245</v>
      </c>
      <c r="K289" s="88" t="s">
        <v>236</v>
      </c>
      <c r="L289" s="88" t="s">
        <v>237</v>
      </c>
      <c r="M289" s="95">
        <v>2</v>
      </c>
      <c r="N289" s="95">
        <v>1</v>
      </c>
      <c r="O289" s="92">
        <f t="shared" si="80"/>
        <v>2</v>
      </c>
      <c r="P289" s="92" t="str">
        <f t="shared" si="84"/>
        <v>Bajo</v>
      </c>
      <c r="Q289" s="95">
        <v>10</v>
      </c>
      <c r="R289" s="92">
        <f t="shared" si="82"/>
        <v>20</v>
      </c>
      <c r="S289" s="92" t="str">
        <f t="shared" si="66"/>
        <v>IV</v>
      </c>
      <c r="T289" s="92" t="str">
        <f t="shared" ref="T289" si="86">IF(S289="","",IF(OR(S289="IV",S289="III"),"Aceptable",IF(S289="II","No Aceptable o Aceptable con controles",IF(S289="I","No Aceptable","Error"))))</f>
        <v>Aceptable</v>
      </c>
      <c r="U289" s="135"/>
      <c r="V289" s="135"/>
      <c r="W289" s="135"/>
      <c r="X289" s="93"/>
      <c r="Y289" s="93" t="s">
        <v>238</v>
      </c>
      <c r="Z289" s="88" t="s">
        <v>246</v>
      </c>
      <c r="AA289" s="88" t="s">
        <v>219</v>
      </c>
      <c r="AB289" s="88" t="s">
        <v>219</v>
      </c>
      <c r="AC289" s="88" t="s">
        <v>240</v>
      </c>
      <c r="AD289" s="88" t="s">
        <v>241</v>
      </c>
      <c r="AE289" s="88" t="s">
        <v>219</v>
      </c>
    </row>
    <row r="290" spans="1:31" s="94" customFormat="1" ht="68.45" customHeight="1">
      <c r="A290" s="146"/>
      <c r="B290" s="146"/>
      <c r="C290" s="146"/>
      <c r="D290" s="157"/>
      <c r="E290" s="88" t="s">
        <v>211</v>
      </c>
      <c r="F290" s="88" t="s">
        <v>253</v>
      </c>
      <c r="G290" s="88" t="s">
        <v>254</v>
      </c>
      <c r="H290" s="88" t="s">
        <v>255</v>
      </c>
      <c r="I290" s="88" t="s">
        <v>256</v>
      </c>
      <c r="J290" s="88" t="s">
        <v>257</v>
      </c>
      <c r="K290" s="88" t="s">
        <v>258</v>
      </c>
      <c r="L290" s="88" t="s">
        <v>237</v>
      </c>
      <c r="M290" s="95">
        <v>2</v>
      </c>
      <c r="N290" s="95">
        <v>2</v>
      </c>
      <c r="O290" s="92">
        <f t="shared" si="80"/>
        <v>4</v>
      </c>
      <c r="P290" s="92" t="str">
        <f t="shared" si="84"/>
        <v>Bajo</v>
      </c>
      <c r="Q290" s="95">
        <v>10</v>
      </c>
      <c r="R290" s="92">
        <f t="shared" si="82"/>
        <v>40</v>
      </c>
      <c r="S290" s="92" t="str">
        <f t="shared" si="66"/>
        <v>III</v>
      </c>
      <c r="T290" s="91" t="s">
        <v>142</v>
      </c>
      <c r="U290" s="135"/>
      <c r="V290" s="135"/>
      <c r="W290" s="135"/>
      <c r="X290" s="93"/>
      <c r="Y290" s="93" t="s">
        <v>259</v>
      </c>
      <c r="Z290" s="88" t="s">
        <v>260</v>
      </c>
      <c r="AA290" s="88" t="s">
        <v>219</v>
      </c>
      <c r="AB290" s="88" t="s">
        <v>219</v>
      </c>
      <c r="AC290" s="88" t="s">
        <v>261</v>
      </c>
      <c r="AD290" s="88" t="s">
        <v>384</v>
      </c>
      <c r="AE290" s="88" t="s">
        <v>219</v>
      </c>
    </row>
    <row r="291" spans="1:31" s="94" customFormat="1" ht="68.45" customHeight="1">
      <c r="A291" s="146"/>
      <c r="B291" s="146"/>
      <c r="C291" s="146"/>
      <c r="D291" s="157"/>
      <c r="E291" s="88" t="s">
        <v>211</v>
      </c>
      <c r="F291" s="88" t="s">
        <v>253</v>
      </c>
      <c r="G291" s="88" t="s">
        <v>263</v>
      </c>
      <c r="H291" s="88" t="s">
        <v>445</v>
      </c>
      <c r="I291" s="88" t="s">
        <v>359</v>
      </c>
      <c r="J291" s="88" t="s">
        <v>266</v>
      </c>
      <c r="K291" s="88" t="s">
        <v>258</v>
      </c>
      <c r="L291" s="88" t="s">
        <v>237</v>
      </c>
      <c r="M291" s="95">
        <v>2</v>
      </c>
      <c r="N291" s="95">
        <v>2</v>
      </c>
      <c r="O291" s="92">
        <f t="shared" si="80"/>
        <v>4</v>
      </c>
      <c r="P291" s="92" t="str">
        <f t="shared" si="84"/>
        <v>Bajo</v>
      </c>
      <c r="Q291" s="95">
        <v>10</v>
      </c>
      <c r="R291" s="92">
        <f t="shared" si="82"/>
        <v>40</v>
      </c>
      <c r="S291" s="92" t="str">
        <f t="shared" si="66"/>
        <v>III</v>
      </c>
      <c r="T291" s="91" t="s">
        <v>142</v>
      </c>
      <c r="U291" s="135"/>
      <c r="V291" s="135"/>
      <c r="W291" s="135"/>
      <c r="X291" s="93"/>
      <c r="Y291" s="93" t="s">
        <v>446</v>
      </c>
      <c r="Z291" s="88" t="s">
        <v>260</v>
      </c>
      <c r="AA291" s="88" t="s">
        <v>219</v>
      </c>
      <c r="AB291" s="88" t="s">
        <v>219</v>
      </c>
      <c r="AC291" s="88" t="s">
        <v>261</v>
      </c>
      <c r="AD291" s="88" t="s">
        <v>447</v>
      </c>
      <c r="AE291" s="88" t="s">
        <v>219</v>
      </c>
    </row>
    <row r="292" spans="1:31" s="94" customFormat="1" ht="68.45" customHeight="1">
      <c r="A292" s="146"/>
      <c r="B292" s="146"/>
      <c r="C292" s="146"/>
      <c r="D292" s="157"/>
      <c r="E292" s="99" t="s">
        <v>211</v>
      </c>
      <c r="F292" s="88" t="s">
        <v>280</v>
      </c>
      <c r="G292" s="88" t="s">
        <v>297</v>
      </c>
      <c r="H292" s="111" t="s">
        <v>388</v>
      </c>
      <c r="I292" s="111" t="s">
        <v>389</v>
      </c>
      <c r="J292" s="111" t="s">
        <v>299</v>
      </c>
      <c r="K292" s="88" t="s">
        <v>300</v>
      </c>
      <c r="L292" s="88" t="s">
        <v>301</v>
      </c>
      <c r="M292" s="95">
        <v>2</v>
      </c>
      <c r="N292" s="95">
        <v>4</v>
      </c>
      <c r="O292" s="91">
        <f t="shared" si="80"/>
        <v>8</v>
      </c>
      <c r="P292" s="92" t="str">
        <f t="shared" si="84"/>
        <v>Medio</v>
      </c>
      <c r="Q292" s="95">
        <v>60</v>
      </c>
      <c r="R292" s="92">
        <f t="shared" si="82"/>
        <v>480</v>
      </c>
      <c r="S292" s="92" t="str">
        <f t="shared" si="66"/>
        <v>II</v>
      </c>
      <c r="T292" s="91" t="str">
        <f t="shared" ref="T292:T296" si="87">IF(S292="","",IF(OR(S292="IV",S292="III"),"Aceptable",IF(S292="II","No Aceptable o Aceptable con controles",IF(S292="I","No Aceptable","Error"))))</f>
        <v>No Aceptable o Aceptable con controles</v>
      </c>
      <c r="U292" s="135"/>
      <c r="V292" s="135"/>
      <c r="W292" s="135"/>
      <c r="X292" s="100"/>
      <c r="Y292" s="100" t="s">
        <v>390</v>
      </c>
      <c r="Z292" s="88" t="s">
        <v>303</v>
      </c>
      <c r="AA292" s="101" t="s">
        <v>278</v>
      </c>
      <c r="AB292" s="88" t="s">
        <v>219</v>
      </c>
      <c r="AC292" s="88" t="s">
        <v>391</v>
      </c>
      <c r="AD292" s="88" t="s">
        <v>392</v>
      </c>
      <c r="AE292" s="88" t="s">
        <v>219</v>
      </c>
    </row>
    <row r="293" spans="1:31" s="94" customFormat="1" ht="68.45" customHeight="1">
      <c r="A293" s="146"/>
      <c r="B293" s="146"/>
      <c r="C293" s="146"/>
      <c r="D293" s="157"/>
      <c r="E293" s="93" t="s">
        <v>211</v>
      </c>
      <c r="F293" s="88" t="s">
        <v>280</v>
      </c>
      <c r="G293" s="88" t="s">
        <v>281</v>
      </c>
      <c r="H293" s="88" t="s">
        <v>294</v>
      </c>
      <c r="I293" s="88" t="s">
        <v>295</v>
      </c>
      <c r="J293" s="88" t="s">
        <v>216</v>
      </c>
      <c r="K293" s="88" t="s">
        <v>216</v>
      </c>
      <c r="L293" s="88" t="s">
        <v>284</v>
      </c>
      <c r="M293" s="90">
        <v>2</v>
      </c>
      <c r="N293" s="90">
        <v>3</v>
      </c>
      <c r="O293" s="91">
        <f t="shared" si="80"/>
        <v>6</v>
      </c>
      <c r="P293" s="92" t="str">
        <f t="shared" si="84"/>
        <v>Medio</v>
      </c>
      <c r="Q293" s="90">
        <v>60</v>
      </c>
      <c r="R293" s="92">
        <f t="shared" si="82"/>
        <v>360</v>
      </c>
      <c r="S293" s="92" t="str">
        <f t="shared" si="66"/>
        <v>II</v>
      </c>
      <c r="T293" s="91" t="str">
        <f t="shared" si="87"/>
        <v>No Aceptable o Aceptable con controles</v>
      </c>
      <c r="U293" s="135"/>
      <c r="V293" s="135"/>
      <c r="W293" s="135"/>
      <c r="X293" s="100"/>
      <c r="Y293" s="100" t="s">
        <v>291</v>
      </c>
      <c r="Z293" s="101" t="s">
        <v>292</v>
      </c>
      <c r="AA293" s="99" t="s">
        <v>287</v>
      </c>
      <c r="AB293" s="99" t="s">
        <v>287</v>
      </c>
      <c r="AC293" s="88" t="s">
        <v>219</v>
      </c>
      <c r="AD293" s="88" t="s">
        <v>296</v>
      </c>
      <c r="AE293" s="88" t="s">
        <v>219</v>
      </c>
    </row>
    <row r="294" spans="1:31" s="94" customFormat="1" ht="68.45" customHeight="1">
      <c r="A294" s="146"/>
      <c r="B294" s="146"/>
      <c r="C294" s="146"/>
      <c r="D294" s="157"/>
      <c r="E294" s="88" t="s">
        <v>211</v>
      </c>
      <c r="F294" s="88" t="s">
        <v>280</v>
      </c>
      <c r="G294" s="88" t="s">
        <v>334</v>
      </c>
      <c r="H294" s="88" t="s">
        <v>335</v>
      </c>
      <c r="I294" s="88" t="s">
        <v>336</v>
      </c>
      <c r="J294" s="88" t="s">
        <v>216</v>
      </c>
      <c r="K294" s="88" t="s">
        <v>274</v>
      </c>
      <c r="L294" s="88" t="s">
        <v>284</v>
      </c>
      <c r="M294" s="95">
        <v>6</v>
      </c>
      <c r="N294" s="95">
        <v>3</v>
      </c>
      <c r="O294" s="92">
        <f t="shared" si="80"/>
        <v>18</v>
      </c>
      <c r="P294" s="92" t="str">
        <f t="shared" si="84"/>
        <v>Alto</v>
      </c>
      <c r="Q294" s="95">
        <v>25</v>
      </c>
      <c r="R294" s="92">
        <f t="shared" si="82"/>
        <v>450</v>
      </c>
      <c r="S294" s="92" t="str">
        <f t="shared" si="66"/>
        <v>II</v>
      </c>
      <c r="T294" s="91" t="str">
        <f t="shared" si="87"/>
        <v>No Aceptable o Aceptable con controles</v>
      </c>
      <c r="U294" s="135"/>
      <c r="V294" s="135"/>
      <c r="W294" s="135"/>
      <c r="X294" s="93"/>
      <c r="Y294" s="93" t="s">
        <v>337</v>
      </c>
      <c r="Z294" s="88" t="s">
        <v>338</v>
      </c>
      <c r="AA294" s="88" t="s">
        <v>219</v>
      </c>
      <c r="AB294" s="88" t="s">
        <v>219</v>
      </c>
      <c r="AC294" s="88" t="s">
        <v>339</v>
      </c>
      <c r="AD294" s="88" t="s">
        <v>340</v>
      </c>
      <c r="AE294" s="88" t="s">
        <v>219</v>
      </c>
    </row>
    <row r="295" spans="1:31" s="94" customFormat="1" ht="68.45" customHeight="1">
      <c r="A295" s="155" t="s">
        <v>531</v>
      </c>
      <c r="B295" s="143" t="s">
        <v>532</v>
      </c>
      <c r="C295" s="147" t="s">
        <v>533</v>
      </c>
      <c r="D295" s="147" t="s">
        <v>533</v>
      </c>
      <c r="E295" s="99" t="s">
        <v>211</v>
      </c>
      <c r="F295" s="90" t="s">
        <v>212</v>
      </c>
      <c r="G295" s="90" t="s">
        <v>344</v>
      </c>
      <c r="H295" s="88" t="s">
        <v>521</v>
      </c>
      <c r="I295" s="88" t="s">
        <v>372</v>
      </c>
      <c r="J295" s="88" t="s">
        <v>216</v>
      </c>
      <c r="K295" s="88" t="s">
        <v>274</v>
      </c>
      <c r="L295" s="88" t="s">
        <v>348</v>
      </c>
      <c r="M295" s="95">
        <v>2</v>
      </c>
      <c r="N295" s="95">
        <v>1</v>
      </c>
      <c r="O295" s="92">
        <f t="shared" si="80"/>
        <v>2</v>
      </c>
      <c r="P295" s="92" t="str">
        <f t="shared" si="84"/>
        <v>Bajo</v>
      </c>
      <c r="Q295" s="95">
        <v>10</v>
      </c>
      <c r="R295" s="92">
        <f t="shared" si="82"/>
        <v>20</v>
      </c>
      <c r="S295" s="92" t="str">
        <f t="shared" si="66"/>
        <v>IV</v>
      </c>
      <c r="T295" s="92" t="str">
        <f t="shared" si="87"/>
        <v>Aceptable</v>
      </c>
      <c r="U295" s="95"/>
      <c r="V295" s="95"/>
      <c r="W295" s="95"/>
      <c r="X295" s="100"/>
      <c r="Y295" s="100" t="s">
        <v>349</v>
      </c>
      <c r="Z295" s="88" t="s">
        <v>218</v>
      </c>
      <c r="AA295" s="101" t="s">
        <v>278</v>
      </c>
      <c r="AB295" s="101" t="s">
        <v>278</v>
      </c>
      <c r="AC295" s="88" t="s">
        <v>373</v>
      </c>
      <c r="AD295" s="88" t="s">
        <v>350</v>
      </c>
      <c r="AE295" s="88" t="s">
        <v>221</v>
      </c>
    </row>
    <row r="296" spans="1:31" s="94" customFormat="1" ht="68.45" customHeight="1">
      <c r="A296" s="156"/>
      <c r="B296" s="144"/>
      <c r="C296" s="148"/>
      <c r="D296" s="148"/>
      <c r="E296" s="99" t="s">
        <v>374</v>
      </c>
      <c r="F296" s="88" t="s">
        <v>212</v>
      </c>
      <c r="G296" s="88" t="s">
        <v>213</v>
      </c>
      <c r="H296" s="88" t="s">
        <v>214</v>
      </c>
      <c r="I296" s="88" t="s">
        <v>215</v>
      </c>
      <c r="J296" s="88" t="s">
        <v>216</v>
      </c>
      <c r="K296" s="88" t="s">
        <v>216</v>
      </c>
      <c r="L296" s="88" t="s">
        <v>348</v>
      </c>
      <c r="M296" s="90">
        <v>2</v>
      </c>
      <c r="N296" s="90">
        <v>1</v>
      </c>
      <c r="O296" s="91">
        <f t="shared" si="80"/>
        <v>2</v>
      </c>
      <c r="P296" s="92" t="str">
        <f t="shared" si="84"/>
        <v>Bajo</v>
      </c>
      <c r="Q296" s="90">
        <v>10</v>
      </c>
      <c r="R296" s="91">
        <f t="shared" si="82"/>
        <v>20</v>
      </c>
      <c r="S296" s="92" t="str">
        <f t="shared" ref="S296:S363" si="88">IF(R296="","",IF(ISTEXT(R296),"IV",IF(R296=20,"IV",IF(AND(R296&gt;=40,R296&lt;=120),"III",IF(AND(R296&gt;=150,R296&lt;=500),"II",IF(AND(R296&gt;=600,R296&lt;=4000),"I","Error"))))))</f>
        <v>IV</v>
      </c>
      <c r="T296" s="91" t="str">
        <f t="shared" si="87"/>
        <v>Aceptable</v>
      </c>
      <c r="U296" s="88"/>
      <c r="V296" s="88"/>
      <c r="W296" s="88"/>
      <c r="X296" s="93"/>
      <c r="Y296" s="93" t="s">
        <v>217</v>
      </c>
      <c r="Z296" s="88" t="s">
        <v>218</v>
      </c>
      <c r="AA296" s="101" t="s">
        <v>278</v>
      </c>
      <c r="AB296" s="101" t="s">
        <v>278</v>
      </c>
      <c r="AC296" s="101" t="s">
        <v>373</v>
      </c>
      <c r="AD296" s="88" t="s">
        <v>220</v>
      </c>
      <c r="AE296" s="88" t="s">
        <v>221</v>
      </c>
    </row>
    <row r="297" spans="1:31" s="94" customFormat="1" ht="68.45" customHeight="1">
      <c r="A297" s="156"/>
      <c r="B297" s="144"/>
      <c r="C297" s="148"/>
      <c r="D297" s="148"/>
      <c r="E297" s="99" t="s">
        <v>374</v>
      </c>
      <c r="F297" s="88" t="s">
        <v>150</v>
      </c>
      <c r="G297" s="88" t="s">
        <v>534</v>
      </c>
      <c r="H297" s="88" t="s">
        <v>535</v>
      </c>
      <c r="I297" s="7" t="s">
        <v>536</v>
      </c>
      <c r="J297" s="7" t="s">
        <v>321</v>
      </c>
      <c r="K297" s="7" t="s">
        <v>321</v>
      </c>
      <c r="L297" s="7" t="s">
        <v>237</v>
      </c>
      <c r="M297" s="88" t="s">
        <v>537</v>
      </c>
      <c r="N297" s="95">
        <v>2</v>
      </c>
      <c r="O297" s="95">
        <v>1</v>
      </c>
      <c r="P297" s="92">
        <v>2</v>
      </c>
      <c r="Q297" s="95">
        <v>10</v>
      </c>
      <c r="R297" s="92">
        <v>20</v>
      </c>
      <c r="S297" s="92" t="str">
        <f t="shared" si="88"/>
        <v>IV</v>
      </c>
      <c r="T297" s="92" t="s">
        <v>144</v>
      </c>
      <c r="U297" s="88"/>
      <c r="V297" s="88"/>
      <c r="W297" s="88"/>
      <c r="X297" s="93"/>
      <c r="Y297" s="93" t="s">
        <v>538</v>
      </c>
      <c r="Z297" s="88" t="s">
        <v>539</v>
      </c>
      <c r="AA297" s="7" t="s">
        <v>278</v>
      </c>
      <c r="AB297" s="7" t="s">
        <v>278</v>
      </c>
      <c r="AC297" s="7" t="s">
        <v>540</v>
      </c>
      <c r="AD297" s="7" t="s">
        <v>541</v>
      </c>
      <c r="AE297" s="88" t="s">
        <v>219</v>
      </c>
    </row>
    <row r="298" spans="1:31" s="102" customFormat="1" ht="68.45" customHeight="1">
      <c r="A298" s="156"/>
      <c r="B298" s="144"/>
      <c r="C298" s="148"/>
      <c r="D298" s="148"/>
      <c r="E298" s="93" t="s">
        <v>316</v>
      </c>
      <c r="F298" s="88" t="s">
        <v>317</v>
      </c>
      <c r="G298" s="88" t="s">
        <v>318</v>
      </c>
      <c r="H298" s="88" t="s">
        <v>319</v>
      </c>
      <c r="I298" s="88" t="s">
        <v>320</v>
      </c>
      <c r="J298" s="88" t="s">
        <v>321</v>
      </c>
      <c r="K298" s="88" t="s">
        <v>322</v>
      </c>
      <c r="L298" s="88" t="s">
        <v>323</v>
      </c>
      <c r="M298" s="95">
        <v>2</v>
      </c>
      <c r="N298" s="95">
        <v>1</v>
      </c>
      <c r="O298" s="91">
        <f t="shared" ref="O298:O299" si="89">IF(OR(M298="",N298=""),"",IF((M298*N298=0),"N/A",M298*N298))</f>
        <v>2</v>
      </c>
      <c r="P298" s="92" t="str">
        <f t="shared" ref="P298:P300" si="90">IF(O298="","",IF(ISTEXT(O298),"N/A",IF(OR(O298=2,O298=4),"Bajo",IF(OR(O298=6,O298=8),"Medio",IF(OR(O298=10,O298=12,O298=18,O298=20),"Alto",IF(OR(O298=24,O298=30,O298=40),"Muy Alto","Error"))))))</f>
        <v>Bajo</v>
      </c>
      <c r="Q298" s="95">
        <v>10</v>
      </c>
      <c r="R298" s="92">
        <f t="shared" ref="R298:R299" si="91">IF(OR(Q298="",O298=""),"",IF(ISTEXT(O298),"N/A",O298*Q298))</f>
        <v>20</v>
      </c>
      <c r="S298" s="92" t="str">
        <f t="shared" si="88"/>
        <v>IV</v>
      </c>
      <c r="T298" s="92" t="str">
        <f t="shared" ref="T298:T299" si="92">IF(S298="","",IF(OR(S298="IV",S298="III"),"Aceptable",IF(S298="II","No Aceptable o Aceptable con controles",IF(S298="I","No Aceptable","Error"))))</f>
        <v>Aceptable</v>
      </c>
      <c r="U298" s="88"/>
      <c r="V298" s="88"/>
      <c r="W298" s="88"/>
      <c r="X298" s="93"/>
      <c r="Y298" s="93" t="s">
        <v>312</v>
      </c>
      <c r="Z298" s="88" t="s">
        <v>324</v>
      </c>
      <c r="AA298" s="88" t="s">
        <v>278</v>
      </c>
      <c r="AB298" s="88" t="s">
        <v>278</v>
      </c>
      <c r="AC298" s="88" t="s">
        <v>325</v>
      </c>
      <c r="AD298" s="88" t="s">
        <v>326</v>
      </c>
      <c r="AE298" s="88" t="s">
        <v>219</v>
      </c>
    </row>
    <row r="299" spans="1:31" s="94" customFormat="1" ht="60.75" customHeight="1">
      <c r="A299" s="156"/>
      <c r="B299" s="144"/>
      <c r="C299" s="148"/>
      <c r="D299" s="148"/>
      <c r="E299" s="97" t="s">
        <v>211</v>
      </c>
      <c r="F299" s="98" t="s">
        <v>280</v>
      </c>
      <c r="G299" s="98" t="s">
        <v>281</v>
      </c>
      <c r="H299" s="98" t="s">
        <v>282</v>
      </c>
      <c r="I299" s="98" t="s">
        <v>283</v>
      </c>
      <c r="J299" s="98" t="s">
        <v>216</v>
      </c>
      <c r="K299" s="98" t="s">
        <v>216</v>
      </c>
      <c r="L299" s="98" t="s">
        <v>284</v>
      </c>
      <c r="M299" s="106">
        <v>2</v>
      </c>
      <c r="N299" s="106">
        <v>2</v>
      </c>
      <c r="O299" s="104">
        <f t="shared" si="89"/>
        <v>4</v>
      </c>
      <c r="P299" s="105" t="str">
        <f t="shared" si="90"/>
        <v>Bajo</v>
      </c>
      <c r="Q299" s="90">
        <v>60</v>
      </c>
      <c r="R299" s="92">
        <f t="shared" si="91"/>
        <v>240</v>
      </c>
      <c r="S299" s="92" t="str">
        <f t="shared" si="88"/>
        <v>II</v>
      </c>
      <c r="T299" s="91" t="str">
        <f t="shared" si="92"/>
        <v>No Aceptable o Aceptable con controles</v>
      </c>
      <c r="U299" s="88"/>
      <c r="V299" s="88"/>
      <c r="W299" s="88"/>
      <c r="X299" s="93"/>
      <c r="Y299" s="93" t="s">
        <v>285</v>
      </c>
      <c r="Z299" s="88" t="s">
        <v>286</v>
      </c>
      <c r="AA299" s="99" t="s">
        <v>287</v>
      </c>
      <c r="AB299" s="99" t="s">
        <v>287</v>
      </c>
      <c r="AC299" s="88" t="s">
        <v>219</v>
      </c>
      <c r="AD299" s="88" t="s">
        <v>288</v>
      </c>
      <c r="AE299" s="88" t="s">
        <v>219</v>
      </c>
    </row>
    <row r="300" spans="1:31" s="94" customFormat="1" ht="68.45" customHeight="1">
      <c r="A300" s="156"/>
      <c r="B300" s="144"/>
      <c r="C300" s="148"/>
      <c r="D300" s="148"/>
      <c r="E300" s="109" t="s">
        <v>211</v>
      </c>
      <c r="F300" s="98" t="s">
        <v>253</v>
      </c>
      <c r="G300" s="98" t="s">
        <v>254</v>
      </c>
      <c r="H300" s="98" t="s">
        <v>385</v>
      </c>
      <c r="I300" s="98" t="s">
        <v>386</v>
      </c>
      <c r="J300" s="98" t="s">
        <v>216</v>
      </c>
      <c r="K300" s="98" t="s">
        <v>258</v>
      </c>
      <c r="L300" s="98" t="s">
        <v>237</v>
      </c>
      <c r="M300" s="106">
        <v>2</v>
      </c>
      <c r="N300" s="106">
        <v>1</v>
      </c>
      <c r="O300" s="105">
        <f>IF(OR(M300="",N300=""),"",IF((M300*N300=0),"N/A",M300*N300))</f>
        <v>2</v>
      </c>
      <c r="P300" s="105" t="str">
        <f t="shared" si="90"/>
        <v>Bajo</v>
      </c>
      <c r="Q300" s="95">
        <v>10</v>
      </c>
      <c r="R300" s="92">
        <f>IF(OR(Q300="",O300=""),"",IF(ISTEXT(O300),"N/A",O300*Q300))</f>
        <v>20</v>
      </c>
      <c r="S300" s="92" t="str">
        <f t="shared" si="88"/>
        <v>IV</v>
      </c>
      <c r="T300" s="92" t="str">
        <f>IF(S300="","",IF(OR(S300="IV",S300="III"),"Aceptable",IF(S300="II","No Aceptable o Aceptable con controles",IF(S300="I","No Aceptable","Error"))))</f>
        <v>Aceptable</v>
      </c>
      <c r="U300" s="88"/>
      <c r="V300" s="88"/>
      <c r="W300" s="88"/>
      <c r="X300" s="110"/>
      <c r="Y300" s="110" t="s">
        <v>387</v>
      </c>
      <c r="Z300" s="88" t="s">
        <v>260</v>
      </c>
      <c r="AA300" s="101" t="s">
        <v>278</v>
      </c>
      <c r="AB300" s="101" t="s">
        <v>278</v>
      </c>
      <c r="AC300" s="88" t="s">
        <v>383</v>
      </c>
      <c r="AD300" s="88" t="s">
        <v>384</v>
      </c>
      <c r="AE300" s="88" t="s">
        <v>219</v>
      </c>
    </row>
    <row r="301" spans="1:31" s="94" customFormat="1" ht="68.45" customHeight="1">
      <c r="A301" s="156"/>
      <c r="B301" s="144"/>
      <c r="C301" s="148"/>
      <c r="D301" s="148"/>
      <c r="E301" s="101" t="s">
        <v>416</v>
      </c>
      <c r="F301" s="88" t="s">
        <v>253</v>
      </c>
      <c r="G301" s="88" t="s">
        <v>432</v>
      </c>
      <c r="H301" s="88" t="s">
        <v>542</v>
      </c>
      <c r="I301" s="88" t="s">
        <v>434</v>
      </c>
      <c r="J301" s="88" t="s">
        <v>321</v>
      </c>
      <c r="K301" s="88" t="s">
        <v>258</v>
      </c>
      <c r="L301" s="88" t="s">
        <v>237</v>
      </c>
      <c r="M301" s="95">
        <v>2</v>
      </c>
      <c r="N301" s="95">
        <v>1</v>
      </c>
      <c r="O301" s="91">
        <f>IF(OR(M301="",N301=""),"",IF((M301*N301=0),"N/A",M301*N301))</f>
        <v>2</v>
      </c>
      <c r="P301" s="92" t="str">
        <f>IF(O301="","",IF(ISTEXT(O301),"N/A",IF(OR(O301=2,O301=4),"Bajo",IF(OR(O301=6,O301=8),"Medio",IF(OR(O301=10,O301=12,O301=18,O301=20),"Alto",IF(OR(O301=24,O301=30,O301=40),"Muy Alto","Error"))))))</f>
        <v>Bajo</v>
      </c>
      <c r="Q301" s="90">
        <v>10</v>
      </c>
      <c r="R301" s="91">
        <f>IF(OR(Q301="",O301=""),"",IF(ISTEXT(O301),"N/A",O301*Q301))</f>
        <v>20</v>
      </c>
      <c r="S301" s="92" t="str">
        <f t="shared" si="88"/>
        <v>IV</v>
      </c>
      <c r="T301" s="91" t="str">
        <f>IF(S301="","",IF(OR(S301="IV",S301="III"),"Aceptable",IF(S301="II","No Aceptable o Aceptable con controles",IF(S301="I","No Aceptable","Error"))))</f>
        <v>Aceptable</v>
      </c>
      <c r="U301" s="88"/>
      <c r="V301" s="88"/>
      <c r="W301" s="88"/>
      <c r="X301" s="93"/>
      <c r="Y301" s="93" t="s">
        <v>259</v>
      </c>
      <c r="Z301" s="88" t="s">
        <v>260</v>
      </c>
      <c r="AA301" s="88" t="s">
        <v>219</v>
      </c>
      <c r="AB301" s="88" t="s">
        <v>219</v>
      </c>
      <c r="AC301" s="88" t="s">
        <v>435</v>
      </c>
      <c r="AD301" s="88" t="s">
        <v>436</v>
      </c>
      <c r="AE301" s="88" t="s">
        <v>219</v>
      </c>
    </row>
    <row r="302" spans="1:31" s="94" customFormat="1" ht="68.45" customHeight="1">
      <c r="A302" s="156"/>
      <c r="B302" s="144"/>
      <c r="C302" s="148"/>
      <c r="D302" s="148"/>
      <c r="E302" s="99" t="s">
        <v>211</v>
      </c>
      <c r="F302" s="88" t="s">
        <v>280</v>
      </c>
      <c r="G302" s="88" t="s">
        <v>297</v>
      </c>
      <c r="H302" s="111" t="s">
        <v>388</v>
      </c>
      <c r="I302" s="111" t="s">
        <v>389</v>
      </c>
      <c r="J302" s="111" t="s">
        <v>299</v>
      </c>
      <c r="K302" s="88" t="s">
        <v>300</v>
      </c>
      <c r="L302" s="88" t="s">
        <v>301</v>
      </c>
      <c r="M302" s="95">
        <v>2</v>
      </c>
      <c r="N302" s="95">
        <v>3</v>
      </c>
      <c r="O302" s="92">
        <f>IF(OR(M302="",N302=""),"",IF((M302*N302=0),"N/A",M302*N302))</f>
        <v>6</v>
      </c>
      <c r="P302" s="92" t="str">
        <f>IF(O302="","",IF(ISTEXT(O302),"N/A",IF(OR(O302=2,O302=4),"Bajo",IF(OR(O302=6,O302=8),"Medio",IF(OR(O302=10,O302=12,O302=18,O302=20),"Alto",IF(OR(O302=24,O302=30,O302=40),"Muy Alto","Error"))))))</f>
        <v>Medio</v>
      </c>
      <c r="Q302" s="95">
        <v>10</v>
      </c>
      <c r="R302" s="92">
        <f>IF(OR(Q302="",O302=""),"",IF(ISTEXT(O302),"N/A",O302*Q302))</f>
        <v>60</v>
      </c>
      <c r="S302" s="92" t="str">
        <f t="shared" si="88"/>
        <v>III</v>
      </c>
      <c r="T302" s="91" t="s">
        <v>142</v>
      </c>
      <c r="U302" s="88"/>
      <c r="V302" s="88"/>
      <c r="W302" s="88"/>
      <c r="X302" s="100"/>
      <c r="Y302" s="100" t="s">
        <v>390</v>
      </c>
      <c r="Z302" s="88" t="s">
        <v>303</v>
      </c>
      <c r="AA302" s="101" t="s">
        <v>278</v>
      </c>
      <c r="AB302" s="88" t="s">
        <v>219</v>
      </c>
      <c r="AC302" s="112" t="s">
        <v>391</v>
      </c>
      <c r="AD302" s="112"/>
      <c r="AE302" s="88" t="s">
        <v>219</v>
      </c>
    </row>
    <row r="303" spans="1:31" s="94" customFormat="1" ht="68.45" customHeight="1">
      <c r="A303" s="156"/>
      <c r="B303" s="144"/>
      <c r="C303" s="148"/>
      <c r="D303" s="148"/>
      <c r="E303" s="99" t="s">
        <v>211</v>
      </c>
      <c r="F303" s="88" t="s">
        <v>280</v>
      </c>
      <c r="G303" s="88" t="s">
        <v>281</v>
      </c>
      <c r="H303" s="88" t="s">
        <v>543</v>
      </c>
      <c r="I303" s="88" t="s">
        <v>336</v>
      </c>
      <c r="J303" s="88" t="s">
        <v>216</v>
      </c>
      <c r="K303" s="88" t="s">
        <v>216</v>
      </c>
      <c r="L303" s="88" t="s">
        <v>284</v>
      </c>
      <c r="M303" s="95">
        <v>6</v>
      </c>
      <c r="N303" s="95">
        <v>3</v>
      </c>
      <c r="O303" s="92">
        <v>18</v>
      </c>
      <c r="P303" s="92" t="s">
        <v>544</v>
      </c>
      <c r="Q303" s="95">
        <v>25</v>
      </c>
      <c r="R303" s="92">
        <v>450</v>
      </c>
      <c r="S303" s="92" t="str">
        <f t="shared" si="88"/>
        <v>II</v>
      </c>
      <c r="T303" s="91" t="str">
        <f t="shared" ref="T303" si="93">IF(S303="","",IF(OR(S303="IV",S303="III"),"Aceptable",IF(S303="II","No Aceptable o Aceptable con controles",IF(S303="I","No Aceptable","Error"))))</f>
        <v>No Aceptable o Aceptable con controles</v>
      </c>
      <c r="U303" s="88"/>
      <c r="V303" s="88"/>
      <c r="W303" s="88"/>
      <c r="X303" s="100"/>
      <c r="Y303" s="100" t="s">
        <v>291</v>
      </c>
      <c r="Z303" s="101" t="s">
        <v>292</v>
      </c>
      <c r="AA303" s="99" t="s">
        <v>287</v>
      </c>
      <c r="AB303" s="99" t="s">
        <v>287</v>
      </c>
      <c r="AC303" s="88" t="s">
        <v>219</v>
      </c>
      <c r="AD303" s="88" t="s">
        <v>296</v>
      </c>
      <c r="AE303" s="88" t="s">
        <v>219</v>
      </c>
    </row>
    <row r="304" spans="1:31" s="94" customFormat="1" ht="68.45" customHeight="1">
      <c r="A304" s="156"/>
      <c r="B304" s="144"/>
      <c r="C304" s="148"/>
      <c r="D304" s="148"/>
      <c r="E304" s="99" t="s">
        <v>269</v>
      </c>
      <c r="F304" s="88" t="s">
        <v>280</v>
      </c>
      <c r="G304" s="88" t="s">
        <v>306</v>
      </c>
      <c r="H304" s="88" t="s">
        <v>307</v>
      </c>
      <c r="I304" s="88" t="s">
        <v>308</v>
      </c>
      <c r="J304" s="88" t="s">
        <v>216</v>
      </c>
      <c r="K304" s="88" t="s">
        <v>545</v>
      </c>
      <c r="L304" s="88" t="s">
        <v>216</v>
      </c>
      <c r="M304" s="95">
        <v>2</v>
      </c>
      <c r="N304" s="95">
        <v>2</v>
      </c>
      <c r="O304" s="92">
        <v>4</v>
      </c>
      <c r="P304" s="92" t="s">
        <v>407</v>
      </c>
      <c r="Q304" s="95">
        <v>10</v>
      </c>
      <c r="R304" s="92">
        <v>40</v>
      </c>
      <c r="S304" s="92" t="str">
        <f t="shared" si="88"/>
        <v>III</v>
      </c>
      <c r="T304" s="91" t="s">
        <v>142</v>
      </c>
      <c r="U304" s="88"/>
      <c r="V304" s="88"/>
      <c r="W304" s="88"/>
      <c r="X304" s="100"/>
      <c r="Y304" s="100" t="s">
        <v>546</v>
      </c>
      <c r="Z304" s="88" t="s">
        <v>313</v>
      </c>
      <c r="AA304" s="88" t="s">
        <v>219</v>
      </c>
      <c r="AB304" s="88" t="s">
        <v>219</v>
      </c>
      <c r="AC304" s="88" t="s">
        <v>314</v>
      </c>
      <c r="AD304" s="88" t="s">
        <v>315</v>
      </c>
      <c r="AE304" s="88" t="s">
        <v>219</v>
      </c>
    </row>
    <row r="305" spans="1:31" s="94" customFormat="1" ht="68.45" customHeight="1">
      <c r="A305" s="156"/>
      <c r="B305" s="144"/>
      <c r="C305" s="148"/>
      <c r="D305" s="148"/>
      <c r="E305" s="8" t="s">
        <v>316</v>
      </c>
      <c r="F305" s="88" t="s">
        <v>280</v>
      </c>
      <c r="G305" s="117" t="s">
        <v>404</v>
      </c>
      <c r="H305" s="117" t="s">
        <v>547</v>
      </c>
      <c r="I305" s="117" t="s">
        <v>295</v>
      </c>
      <c r="J305" s="117" t="s">
        <v>321</v>
      </c>
      <c r="K305" s="117" t="s">
        <v>321</v>
      </c>
      <c r="L305" s="117" t="s">
        <v>548</v>
      </c>
      <c r="M305" s="8">
        <v>6</v>
      </c>
      <c r="N305" s="8">
        <v>3</v>
      </c>
      <c r="O305" s="8">
        <f>+M305*N305</f>
        <v>18</v>
      </c>
      <c r="P305" s="92" t="s">
        <v>407</v>
      </c>
      <c r="Q305" s="8">
        <v>25</v>
      </c>
      <c r="R305" s="8">
        <f>+O305*Q305</f>
        <v>450</v>
      </c>
      <c r="S305" s="92" t="str">
        <f t="shared" si="88"/>
        <v>II</v>
      </c>
      <c r="T305" s="91" t="str">
        <f t="shared" ref="T305:T306" si="94">IF(S305="","",IF(OR(S305="IV",S305="III"),"Aceptable",IF(S305="II","No Aceptable o Aceptable con controles",IF(S305="I","No Aceptable","Error"))))</f>
        <v>No Aceptable o Aceptable con controles</v>
      </c>
      <c r="U305" s="8">
        <v>4</v>
      </c>
      <c r="V305" s="8">
        <v>0</v>
      </c>
      <c r="W305" s="8">
        <f>SUM(U305:V305)</f>
        <v>4</v>
      </c>
      <c r="X305" s="93"/>
      <c r="Y305" s="93" t="s">
        <v>408</v>
      </c>
      <c r="Z305" s="88" t="s">
        <v>409</v>
      </c>
      <c r="AA305" s="88" t="s">
        <v>278</v>
      </c>
      <c r="AB305" s="88" t="s">
        <v>549</v>
      </c>
      <c r="AC305" s="88" t="s">
        <v>550</v>
      </c>
      <c r="AD305" s="88" t="s">
        <v>551</v>
      </c>
      <c r="AE305" s="88" t="s">
        <v>219</v>
      </c>
    </row>
    <row r="306" spans="1:31" s="94" customFormat="1" ht="68.45" customHeight="1">
      <c r="A306" s="146" t="s">
        <v>207</v>
      </c>
      <c r="B306" s="146" t="s">
        <v>552</v>
      </c>
      <c r="C306" s="146" t="s">
        <v>488</v>
      </c>
      <c r="D306" s="146" t="s">
        <v>489</v>
      </c>
      <c r="E306" s="88" t="s">
        <v>211</v>
      </c>
      <c r="F306" s="90" t="s">
        <v>212</v>
      </c>
      <c r="G306" s="90" t="s">
        <v>423</v>
      </c>
      <c r="H306" s="88" t="s">
        <v>345</v>
      </c>
      <c r="I306" s="88" t="s">
        <v>346</v>
      </c>
      <c r="J306" s="88" t="s">
        <v>347</v>
      </c>
      <c r="K306" s="88" t="s">
        <v>274</v>
      </c>
      <c r="L306" s="88" t="s">
        <v>348</v>
      </c>
      <c r="M306" s="95">
        <v>2</v>
      </c>
      <c r="N306" s="95">
        <v>1</v>
      </c>
      <c r="O306" s="92">
        <f t="shared" ref="O306:O333" si="95">IF(OR(M306="",N306=""),"",IF((M306*N306=0),"N/A",M306*N306))</f>
        <v>2</v>
      </c>
      <c r="P306" s="92" t="s">
        <v>407</v>
      </c>
      <c r="Q306" s="95">
        <v>10</v>
      </c>
      <c r="R306" s="92">
        <f t="shared" ref="R306:R333" si="96">IF(OR(Q306="",O306=""),"",IF(ISTEXT(O306),"N/A",O306*Q306))</f>
        <v>20</v>
      </c>
      <c r="S306" s="92" t="str">
        <f t="shared" si="88"/>
        <v>IV</v>
      </c>
      <c r="T306" s="92" t="str">
        <f t="shared" si="94"/>
        <v>Aceptable</v>
      </c>
      <c r="U306" s="135"/>
      <c r="V306" s="135">
        <v>2</v>
      </c>
      <c r="W306" s="135">
        <f>U306+V306</f>
        <v>2</v>
      </c>
      <c r="X306" s="100"/>
      <c r="Y306" s="100" t="s">
        <v>349</v>
      </c>
      <c r="Z306" s="88" t="s">
        <v>218</v>
      </c>
      <c r="AA306" s="88" t="s">
        <v>219</v>
      </c>
      <c r="AB306" s="88" t="s">
        <v>219</v>
      </c>
      <c r="AC306" s="88" t="s">
        <v>219</v>
      </c>
      <c r="AD306" s="88" t="s">
        <v>350</v>
      </c>
      <c r="AE306" s="88" t="s">
        <v>221</v>
      </c>
    </row>
    <row r="307" spans="1:31" s="94" customFormat="1" ht="68.45" customHeight="1">
      <c r="A307" s="146"/>
      <c r="B307" s="146"/>
      <c r="C307" s="146"/>
      <c r="D307" s="146"/>
      <c r="E307" s="88" t="s">
        <v>211</v>
      </c>
      <c r="F307" s="88" t="s">
        <v>152</v>
      </c>
      <c r="G307" s="88" t="s">
        <v>230</v>
      </c>
      <c r="H307" s="88" t="s">
        <v>231</v>
      </c>
      <c r="I307" s="88" t="s">
        <v>352</v>
      </c>
      <c r="J307" s="88" t="s">
        <v>216</v>
      </c>
      <c r="K307" s="88" t="s">
        <v>225</v>
      </c>
      <c r="L307" s="88" t="s">
        <v>226</v>
      </c>
      <c r="M307" s="90">
        <v>2</v>
      </c>
      <c r="N307" s="90">
        <v>3</v>
      </c>
      <c r="O307" s="91">
        <f t="shared" si="95"/>
        <v>6</v>
      </c>
      <c r="P307" s="92" t="s">
        <v>407</v>
      </c>
      <c r="Q307" s="90">
        <v>10</v>
      </c>
      <c r="R307" s="92">
        <f t="shared" si="96"/>
        <v>60</v>
      </c>
      <c r="S307" s="92" t="str">
        <f t="shared" si="88"/>
        <v>III</v>
      </c>
      <c r="T307" s="91" t="s">
        <v>142</v>
      </c>
      <c r="U307" s="135"/>
      <c r="V307" s="135"/>
      <c r="W307" s="135"/>
      <c r="X307" s="93"/>
      <c r="Y307" s="93" t="s">
        <v>227</v>
      </c>
      <c r="Z307" s="88" t="s">
        <v>228</v>
      </c>
      <c r="AA307" s="88" t="s">
        <v>219</v>
      </c>
      <c r="AB307" s="88" t="s">
        <v>219</v>
      </c>
      <c r="AC307" s="88" t="s">
        <v>219</v>
      </c>
      <c r="AD307" s="88" t="s">
        <v>229</v>
      </c>
      <c r="AE307" s="88" t="s">
        <v>219</v>
      </c>
    </row>
    <row r="308" spans="1:31" s="94" customFormat="1" ht="68.45" customHeight="1">
      <c r="A308" s="146"/>
      <c r="B308" s="146"/>
      <c r="C308" s="146"/>
      <c r="D308" s="146"/>
      <c r="E308" s="88" t="s">
        <v>211</v>
      </c>
      <c r="F308" s="88" t="s">
        <v>152</v>
      </c>
      <c r="G308" s="88" t="s">
        <v>353</v>
      </c>
      <c r="H308" s="88" t="s">
        <v>354</v>
      </c>
      <c r="I308" s="88" t="s">
        <v>355</v>
      </c>
      <c r="J308" s="88" t="s">
        <v>216</v>
      </c>
      <c r="K308" s="88" t="s">
        <v>225</v>
      </c>
      <c r="L308" s="88" t="s">
        <v>226</v>
      </c>
      <c r="M308" s="90">
        <v>2</v>
      </c>
      <c r="N308" s="90">
        <v>3</v>
      </c>
      <c r="O308" s="91">
        <f t="shared" si="95"/>
        <v>6</v>
      </c>
      <c r="P308" s="92" t="s">
        <v>407</v>
      </c>
      <c r="Q308" s="90">
        <v>10</v>
      </c>
      <c r="R308" s="92">
        <f t="shared" si="96"/>
        <v>60</v>
      </c>
      <c r="S308" s="92" t="str">
        <f t="shared" si="88"/>
        <v>III</v>
      </c>
      <c r="T308" s="91" t="s">
        <v>142</v>
      </c>
      <c r="U308" s="135"/>
      <c r="V308" s="135"/>
      <c r="W308" s="135"/>
      <c r="X308" s="93"/>
      <c r="Y308" s="93" t="s">
        <v>227</v>
      </c>
      <c r="Z308" s="88" t="s">
        <v>228</v>
      </c>
      <c r="AA308" s="88" t="s">
        <v>219</v>
      </c>
      <c r="AB308" s="88" t="s">
        <v>219</v>
      </c>
      <c r="AC308" s="88" t="s">
        <v>219</v>
      </c>
      <c r="AD308" s="88" t="s">
        <v>229</v>
      </c>
      <c r="AE308" s="88" t="s">
        <v>219</v>
      </c>
    </row>
    <row r="309" spans="1:31" s="94" customFormat="1" ht="68.45" customHeight="1">
      <c r="A309" s="146"/>
      <c r="B309" s="146"/>
      <c r="C309" s="146"/>
      <c r="D309" s="146"/>
      <c r="E309" s="88" t="s">
        <v>211</v>
      </c>
      <c r="F309" s="88" t="s">
        <v>152</v>
      </c>
      <c r="G309" s="88" t="s">
        <v>356</v>
      </c>
      <c r="H309" s="88" t="s">
        <v>357</v>
      </c>
      <c r="I309" s="88" t="s">
        <v>358</v>
      </c>
      <c r="J309" s="88" t="s">
        <v>216</v>
      </c>
      <c r="K309" s="88" t="s">
        <v>225</v>
      </c>
      <c r="L309" s="88" t="s">
        <v>226</v>
      </c>
      <c r="M309" s="90">
        <v>2</v>
      </c>
      <c r="N309" s="90">
        <v>3</v>
      </c>
      <c r="O309" s="91">
        <f t="shared" si="95"/>
        <v>6</v>
      </c>
      <c r="P309" s="92" t="s">
        <v>407</v>
      </c>
      <c r="Q309" s="90">
        <v>10</v>
      </c>
      <c r="R309" s="92">
        <f t="shared" si="96"/>
        <v>60</v>
      </c>
      <c r="S309" s="92" t="str">
        <f t="shared" si="88"/>
        <v>III</v>
      </c>
      <c r="T309" s="91" t="s">
        <v>142</v>
      </c>
      <c r="U309" s="135"/>
      <c r="V309" s="135"/>
      <c r="W309" s="135"/>
      <c r="X309" s="93"/>
      <c r="Y309" s="93" t="s">
        <v>227</v>
      </c>
      <c r="Z309" s="88" t="s">
        <v>228</v>
      </c>
      <c r="AA309" s="88" t="s">
        <v>219</v>
      </c>
      <c r="AB309" s="88" t="s">
        <v>219</v>
      </c>
      <c r="AC309" s="88" t="s">
        <v>219</v>
      </c>
      <c r="AD309" s="88" t="s">
        <v>229</v>
      </c>
      <c r="AE309" s="88" t="s">
        <v>219</v>
      </c>
    </row>
    <row r="310" spans="1:31" s="94" customFormat="1" ht="68.45" customHeight="1">
      <c r="A310" s="146"/>
      <c r="B310" s="146"/>
      <c r="C310" s="146"/>
      <c r="D310" s="146"/>
      <c r="E310" s="88" t="s">
        <v>211</v>
      </c>
      <c r="F310" s="88" t="s">
        <v>150</v>
      </c>
      <c r="G310" s="88" t="s">
        <v>233</v>
      </c>
      <c r="H310" s="88" t="s">
        <v>351</v>
      </c>
      <c r="I310" s="88" t="s">
        <v>235</v>
      </c>
      <c r="J310" s="88" t="s">
        <v>216</v>
      </c>
      <c r="K310" s="88" t="s">
        <v>236</v>
      </c>
      <c r="L310" s="88" t="s">
        <v>237</v>
      </c>
      <c r="M310" s="95">
        <v>2</v>
      </c>
      <c r="N310" s="95">
        <v>2</v>
      </c>
      <c r="O310" s="92">
        <f t="shared" si="95"/>
        <v>4</v>
      </c>
      <c r="P310" s="92" t="s">
        <v>407</v>
      </c>
      <c r="Q310" s="95">
        <v>25</v>
      </c>
      <c r="R310" s="92">
        <f t="shared" si="96"/>
        <v>100</v>
      </c>
      <c r="S310" s="92" t="str">
        <f t="shared" si="88"/>
        <v>III</v>
      </c>
      <c r="T310" s="91" t="s">
        <v>142</v>
      </c>
      <c r="U310" s="135"/>
      <c r="V310" s="135"/>
      <c r="W310" s="135"/>
      <c r="X310" s="93"/>
      <c r="Y310" s="93" t="s">
        <v>238</v>
      </c>
      <c r="Z310" s="88" t="s">
        <v>239</v>
      </c>
      <c r="AA310" s="88" t="s">
        <v>219</v>
      </c>
      <c r="AB310" s="88" t="s">
        <v>219</v>
      </c>
      <c r="AC310" s="88" t="s">
        <v>240</v>
      </c>
      <c r="AD310" s="88" t="s">
        <v>241</v>
      </c>
      <c r="AE310" s="88" t="s">
        <v>219</v>
      </c>
    </row>
    <row r="311" spans="1:31" s="94" customFormat="1" ht="68.45" customHeight="1">
      <c r="A311" s="146"/>
      <c r="B311" s="146"/>
      <c r="C311" s="146"/>
      <c r="D311" s="146"/>
      <c r="E311" s="88" t="s">
        <v>211</v>
      </c>
      <c r="F311" s="88" t="s">
        <v>150</v>
      </c>
      <c r="G311" s="88" t="s">
        <v>242</v>
      </c>
      <c r="H311" s="88" t="s">
        <v>243</v>
      </c>
      <c r="I311" s="88" t="s">
        <v>244</v>
      </c>
      <c r="J311" s="88" t="s">
        <v>245</v>
      </c>
      <c r="K311" s="88" t="s">
        <v>236</v>
      </c>
      <c r="L311" s="88" t="s">
        <v>237</v>
      </c>
      <c r="M311" s="95">
        <v>2</v>
      </c>
      <c r="N311" s="95">
        <v>1</v>
      </c>
      <c r="O311" s="92">
        <f t="shared" si="95"/>
        <v>2</v>
      </c>
      <c r="P311" s="92" t="s">
        <v>407</v>
      </c>
      <c r="Q311" s="95">
        <v>10</v>
      </c>
      <c r="R311" s="92">
        <f t="shared" si="96"/>
        <v>20</v>
      </c>
      <c r="S311" s="92" t="str">
        <f t="shared" si="88"/>
        <v>IV</v>
      </c>
      <c r="T311" s="92" t="str">
        <f t="shared" ref="T311" si="97">IF(S311="","",IF(OR(S311="IV",S311="III"),"Aceptable",IF(S311="II","No Aceptable o Aceptable con controles",IF(S311="I","No Aceptable","Error"))))</f>
        <v>Aceptable</v>
      </c>
      <c r="U311" s="135"/>
      <c r="V311" s="135"/>
      <c r="W311" s="135"/>
      <c r="X311" s="93"/>
      <c r="Y311" s="93" t="s">
        <v>238</v>
      </c>
      <c r="Z311" s="88" t="s">
        <v>246</v>
      </c>
      <c r="AA311" s="88" t="s">
        <v>219</v>
      </c>
      <c r="AB311" s="88" t="s">
        <v>219</v>
      </c>
      <c r="AC311" s="88" t="s">
        <v>240</v>
      </c>
      <c r="AD311" s="88" t="s">
        <v>241</v>
      </c>
      <c r="AE311" s="88" t="s">
        <v>219</v>
      </c>
    </row>
    <row r="312" spans="1:31" s="94" customFormat="1" ht="68.45" customHeight="1">
      <c r="A312" s="146"/>
      <c r="B312" s="146"/>
      <c r="C312" s="146"/>
      <c r="D312" s="146"/>
      <c r="E312" s="88" t="s">
        <v>211</v>
      </c>
      <c r="F312" s="88" t="s">
        <v>253</v>
      </c>
      <c r="G312" s="88" t="s">
        <v>254</v>
      </c>
      <c r="H312" s="88" t="s">
        <v>255</v>
      </c>
      <c r="I312" s="88" t="s">
        <v>256</v>
      </c>
      <c r="J312" s="88" t="s">
        <v>257</v>
      </c>
      <c r="K312" s="88" t="s">
        <v>258</v>
      </c>
      <c r="L312" s="88" t="s">
        <v>237</v>
      </c>
      <c r="M312" s="95">
        <v>2</v>
      </c>
      <c r="N312" s="95">
        <v>2</v>
      </c>
      <c r="O312" s="92">
        <f t="shared" si="95"/>
        <v>4</v>
      </c>
      <c r="P312" s="92" t="str">
        <f>IF(O312="","",IF(ISTEXT(O312),"N/A",IF(OR(O312=2,O312=4),"Bajo",IF(OR(O312=6,O312=8),"Medio",IF(OR(O312=10,O312=12,O312=18,O312=20),"Alto",IF(OR(O312=24,O312=30,O312=40),"Muy Alto","Error"))))))</f>
        <v>Bajo</v>
      </c>
      <c r="Q312" s="95">
        <v>25</v>
      </c>
      <c r="R312" s="92">
        <f t="shared" si="96"/>
        <v>100</v>
      </c>
      <c r="S312" s="92" t="str">
        <f t="shared" si="88"/>
        <v>III</v>
      </c>
      <c r="T312" s="91" t="s">
        <v>142</v>
      </c>
      <c r="U312" s="135"/>
      <c r="V312" s="135"/>
      <c r="W312" s="135"/>
      <c r="X312" s="93"/>
      <c r="Y312" s="93" t="s">
        <v>259</v>
      </c>
      <c r="Z312" s="88" t="s">
        <v>260</v>
      </c>
      <c r="AA312" s="88" t="s">
        <v>219</v>
      </c>
      <c r="AB312" s="88" t="s">
        <v>219</v>
      </c>
      <c r="AC312" s="88" t="s">
        <v>261</v>
      </c>
      <c r="AD312" s="88" t="s">
        <v>481</v>
      </c>
      <c r="AE312" s="88" t="s">
        <v>219</v>
      </c>
    </row>
    <row r="313" spans="1:31" s="94" customFormat="1" ht="68.45" customHeight="1">
      <c r="A313" s="146"/>
      <c r="B313" s="146"/>
      <c r="C313" s="146"/>
      <c r="D313" s="146"/>
      <c r="E313" s="88" t="s">
        <v>211</v>
      </c>
      <c r="F313" s="88" t="s">
        <v>253</v>
      </c>
      <c r="G313" s="88" t="s">
        <v>263</v>
      </c>
      <c r="H313" s="88" t="s">
        <v>445</v>
      </c>
      <c r="I313" s="88" t="s">
        <v>490</v>
      </c>
      <c r="J313" s="88" t="s">
        <v>266</v>
      </c>
      <c r="K313" s="88" t="s">
        <v>258</v>
      </c>
      <c r="L313" s="88" t="s">
        <v>237</v>
      </c>
      <c r="M313" s="95">
        <v>2</v>
      </c>
      <c r="N313" s="95">
        <v>2</v>
      </c>
      <c r="O313" s="92">
        <f t="shared" si="95"/>
        <v>4</v>
      </c>
      <c r="P313" s="92" t="str">
        <f>IF(O313="","",IF(ISTEXT(O313),"N/A",IF(OR(O313=2,O313=4),"Bajo",IF(OR(O313=6,O313=8),"Medio",IF(OR(O313=10,O313=12,O313=18,O313=20),"Alto",IF(OR(O313=24,O313=30,O313=40),"Muy Alto","Error"))))))</f>
        <v>Bajo</v>
      </c>
      <c r="Q313" s="95">
        <v>25</v>
      </c>
      <c r="R313" s="92">
        <f t="shared" si="96"/>
        <v>100</v>
      </c>
      <c r="S313" s="92" t="str">
        <f t="shared" si="88"/>
        <v>III</v>
      </c>
      <c r="T313" s="91" t="s">
        <v>142</v>
      </c>
      <c r="U313" s="135"/>
      <c r="V313" s="135"/>
      <c r="W313" s="135"/>
      <c r="X313" s="93"/>
      <c r="Y313" s="93" t="s">
        <v>267</v>
      </c>
      <c r="Z313" s="88" t="s">
        <v>260</v>
      </c>
      <c r="AA313" s="88" t="s">
        <v>219</v>
      </c>
      <c r="AB313" s="88" t="s">
        <v>219</v>
      </c>
      <c r="AC313" s="88" t="s">
        <v>261</v>
      </c>
      <c r="AD313" s="88" t="s">
        <v>384</v>
      </c>
      <c r="AE313" s="88" t="s">
        <v>219</v>
      </c>
    </row>
    <row r="314" spans="1:31" s="94" customFormat="1" ht="68.45" customHeight="1">
      <c r="A314" s="146"/>
      <c r="B314" s="146"/>
      <c r="C314" s="146"/>
      <c r="D314" s="146"/>
      <c r="E314" s="97" t="s">
        <v>328</v>
      </c>
      <c r="F314" s="98" t="s">
        <v>317</v>
      </c>
      <c r="G314" s="98" t="s">
        <v>553</v>
      </c>
      <c r="H314" s="98" t="s">
        <v>554</v>
      </c>
      <c r="I314" s="98" t="s">
        <v>555</v>
      </c>
      <c r="J314" s="98" t="s">
        <v>216</v>
      </c>
      <c r="K314" s="98" t="s">
        <v>216</v>
      </c>
      <c r="L314" s="98" t="s">
        <v>216</v>
      </c>
      <c r="M314" s="103">
        <v>2</v>
      </c>
      <c r="N314" s="103">
        <v>2</v>
      </c>
      <c r="O314" s="104">
        <f t="shared" si="95"/>
        <v>4</v>
      </c>
      <c r="P314" s="105" t="str">
        <f t="shared" ref="P314:P333" si="98">IF(O314="","",IF(ISTEXT(O314),"N/A",IF(OR(O314=2,O314=4),"Bajo",IF(OR(O314=6,O314=8),"Medio",IF(OR(O314=10,O314=12,O314=18,O314=20),"Alto",IF(OR(O314=24,O314=30,O314=40),"Muy Alto","Error"))))))</f>
        <v>Bajo</v>
      </c>
      <c r="Q314" s="103">
        <v>10</v>
      </c>
      <c r="R314" s="105">
        <f t="shared" si="96"/>
        <v>40</v>
      </c>
      <c r="S314" s="92" t="str">
        <f t="shared" si="88"/>
        <v>III</v>
      </c>
      <c r="T314" s="91" t="s">
        <v>142</v>
      </c>
      <c r="U314" s="135"/>
      <c r="V314" s="135"/>
      <c r="W314" s="135"/>
      <c r="X314" s="93"/>
      <c r="Y314" s="93" t="s">
        <v>556</v>
      </c>
      <c r="Z314" s="88" t="s">
        <v>286</v>
      </c>
      <c r="AA314" s="88" t="s">
        <v>219</v>
      </c>
      <c r="AB314" s="88" t="s">
        <v>278</v>
      </c>
      <c r="AC314" s="88" t="s">
        <v>219</v>
      </c>
      <c r="AD314" s="88" t="s">
        <v>557</v>
      </c>
      <c r="AE314" s="88" t="s">
        <v>219</v>
      </c>
    </row>
    <row r="315" spans="1:31" s="124" customFormat="1" ht="54" customHeight="1">
      <c r="A315" s="151" t="s">
        <v>558</v>
      </c>
      <c r="B315" s="153" t="s">
        <v>559</v>
      </c>
      <c r="C315" s="154" t="s">
        <v>560</v>
      </c>
      <c r="D315" s="153" t="s">
        <v>561</v>
      </c>
      <c r="E315" s="93" t="s">
        <v>211</v>
      </c>
      <c r="F315" s="88" t="s">
        <v>253</v>
      </c>
      <c r="G315" s="88" t="s">
        <v>263</v>
      </c>
      <c r="H315" s="88" t="s">
        <v>562</v>
      </c>
      <c r="I315" s="88" t="s">
        <v>563</v>
      </c>
      <c r="J315" s="88" t="s">
        <v>216</v>
      </c>
      <c r="K315" s="88" t="s">
        <v>258</v>
      </c>
      <c r="L315" s="88" t="s">
        <v>237</v>
      </c>
      <c r="M315" s="90">
        <v>2</v>
      </c>
      <c r="N315" s="90">
        <v>1</v>
      </c>
      <c r="O315" s="91">
        <f t="shared" si="95"/>
        <v>2</v>
      </c>
      <c r="P315" s="92" t="str">
        <f t="shared" si="98"/>
        <v>Bajo</v>
      </c>
      <c r="Q315" s="90">
        <v>10</v>
      </c>
      <c r="R315" s="92">
        <f t="shared" si="96"/>
        <v>20</v>
      </c>
      <c r="S315" s="92" t="str">
        <f t="shared" si="88"/>
        <v>IV</v>
      </c>
      <c r="T315" s="92" t="str">
        <f t="shared" ref="T315:T316" si="99">IF(S315="","",IF(OR(S315="IV",S315="III"),"Aceptable",IF(S315="II","No Aceptable o Aceptable con controles",IF(S315="I","No Aceptable","Error"))))</f>
        <v>Aceptable</v>
      </c>
      <c r="U315" s="123">
        <v>1</v>
      </c>
      <c r="V315" s="123">
        <v>0</v>
      </c>
      <c r="W315" s="123">
        <f t="shared" ref="W315:W320" si="100">SUM(U315:V315)</f>
        <v>1</v>
      </c>
      <c r="X315" s="93"/>
      <c r="Y315" s="93" t="s">
        <v>259</v>
      </c>
      <c r="Z315" s="88" t="s">
        <v>260</v>
      </c>
      <c r="AA315" s="88" t="s">
        <v>219</v>
      </c>
      <c r="AB315" s="88" t="s">
        <v>219</v>
      </c>
      <c r="AC315" s="88" t="s">
        <v>261</v>
      </c>
      <c r="AD315" s="88" t="s">
        <v>384</v>
      </c>
      <c r="AE315" s="88" t="s">
        <v>219</v>
      </c>
    </row>
    <row r="316" spans="1:31" s="124" customFormat="1" ht="54" customHeight="1">
      <c r="A316" s="152"/>
      <c r="B316" s="153"/>
      <c r="C316" s="154"/>
      <c r="D316" s="153"/>
      <c r="E316" s="93" t="s">
        <v>211</v>
      </c>
      <c r="F316" s="88" t="s">
        <v>253</v>
      </c>
      <c r="G316" s="88" t="s">
        <v>254</v>
      </c>
      <c r="H316" s="88" t="s">
        <v>417</v>
      </c>
      <c r="I316" s="88" t="s">
        <v>418</v>
      </c>
      <c r="J316" s="88" t="s">
        <v>216</v>
      </c>
      <c r="K316" s="88" t="s">
        <v>258</v>
      </c>
      <c r="L316" s="88" t="s">
        <v>237</v>
      </c>
      <c r="M316" s="90">
        <v>2</v>
      </c>
      <c r="N316" s="90">
        <v>1</v>
      </c>
      <c r="O316" s="91">
        <f t="shared" si="95"/>
        <v>2</v>
      </c>
      <c r="P316" s="92" t="str">
        <f t="shared" si="98"/>
        <v>Bajo</v>
      </c>
      <c r="Q316" s="90">
        <v>10</v>
      </c>
      <c r="R316" s="92">
        <f t="shared" si="96"/>
        <v>20</v>
      </c>
      <c r="S316" s="92" t="str">
        <f t="shared" si="88"/>
        <v>IV</v>
      </c>
      <c r="T316" s="92" t="str">
        <f t="shared" si="99"/>
        <v>Aceptable</v>
      </c>
      <c r="U316" s="123">
        <v>1</v>
      </c>
      <c r="V316" s="123">
        <v>0</v>
      </c>
      <c r="W316" s="123">
        <f t="shared" si="100"/>
        <v>1</v>
      </c>
      <c r="X316" s="93"/>
      <c r="Y316" s="93" t="s">
        <v>259</v>
      </c>
      <c r="Z316" s="88" t="s">
        <v>260</v>
      </c>
      <c r="AA316" s="88" t="s">
        <v>219</v>
      </c>
      <c r="AB316" s="88" t="s">
        <v>219</v>
      </c>
      <c r="AC316" s="88" t="s">
        <v>261</v>
      </c>
      <c r="AD316" s="88" t="s">
        <v>384</v>
      </c>
      <c r="AE316" s="88" t="s">
        <v>219</v>
      </c>
    </row>
    <row r="317" spans="1:31" s="124" customFormat="1" ht="54" customHeight="1">
      <c r="A317" s="152"/>
      <c r="B317" s="153"/>
      <c r="C317" s="154"/>
      <c r="D317" s="153"/>
      <c r="E317" s="93" t="s">
        <v>211</v>
      </c>
      <c r="F317" s="88" t="s">
        <v>152</v>
      </c>
      <c r="G317" s="88" t="s">
        <v>356</v>
      </c>
      <c r="H317" s="88" t="s">
        <v>357</v>
      </c>
      <c r="I317" s="88" t="s">
        <v>564</v>
      </c>
      <c r="J317" s="88" t="s">
        <v>216</v>
      </c>
      <c r="K317" s="88" t="s">
        <v>225</v>
      </c>
      <c r="L317" s="88" t="s">
        <v>226</v>
      </c>
      <c r="M317" s="95">
        <v>2</v>
      </c>
      <c r="N317" s="95">
        <v>3</v>
      </c>
      <c r="O317" s="91">
        <f t="shared" si="95"/>
        <v>6</v>
      </c>
      <c r="P317" s="92" t="str">
        <f t="shared" si="98"/>
        <v>Medio</v>
      </c>
      <c r="Q317" s="95">
        <v>10</v>
      </c>
      <c r="R317" s="92">
        <f t="shared" si="96"/>
        <v>60</v>
      </c>
      <c r="S317" s="92" t="str">
        <f t="shared" si="88"/>
        <v>III</v>
      </c>
      <c r="T317" s="91" t="s">
        <v>142</v>
      </c>
      <c r="U317" s="123">
        <v>1</v>
      </c>
      <c r="V317" s="123">
        <v>0</v>
      </c>
      <c r="W317" s="123">
        <f t="shared" si="100"/>
        <v>1</v>
      </c>
      <c r="X317" s="110"/>
      <c r="Y317" s="110" t="s">
        <v>565</v>
      </c>
      <c r="Z317" s="88" t="s">
        <v>228</v>
      </c>
      <c r="AA317" s="88" t="s">
        <v>219</v>
      </c>
      <c r="AB317" s="88" t="s">
        <v>219</v>
      </c>
      <c r="AC317" s="88" t="s">
        <v>219</v>
      </c>
      <c r="AD317" s="88" t="s">
        <v>229</v>
      </c>
      <c r="AE317" s="88" t="s">
        <v>219</v>
      </c>
    </row>
    <row r="318" spans="1:31" s="124" customFormat="1" ht="54" customHeight="1">
      <c r="A318" s="152"/>
      <c r="B318" s="153"/>
      <c r="C318" s="154"/>
      <c r="D318" s="153"/>
      <c r="E318" s="93" t="s">
        <v>211</v>
      </c>
      <c r="F318" s="88" t="s">
        <v>280</v>
      </c>
      <c r="G318" s="88" t="s">
        <v>281</v>
      </c>
      <c r="H318" s="88" t="s">
        <v>294</v>
      </c>
      <c r="I318" s="88" t="s">
        <v>295</v>
      </c>
      <c r="J318" s="88" t="s">
        <v>216</v>
      </c>
      <c r="K318" s="88" t="s">
        <v>216</v>
      </c>
      <c r="L318" s="88" t="s">
        <v>284</v>
      </c>
      <c r="M318" s="95">
        <v>2</v>
      </c>
      <c r="N318" s="95">
        <v>3</v>
      </c>
      <c r="O318" s="91">
        <f t="shared" si="95"/>
        <v>6</v>
      </c>
      <c r="P318" s="92" t="str">
        <f t="shared" si="98"/>
        <v>Medio</v>
      </c>
      <c r="Q318" s="95">
        <v>60</v>
      </c>
      <c r="R318" s="92">
        <f t="shared" si="96"/>
        <v>360</v>
      </c>
      <c r="S318" s="92" t="str">
        <f t="shared" si="88"/>
        <v>II</v>
      </c>
      <c r="T318" s="91" t="str">
        <f t="shared" ref="T318:T321" si="101">IF(S318="","",IF(OR(S318="IV",S318="III"),"Aceptable",IF(S318="II","No Aceptable o Aceptable con controles",IF(S318="I","No Aceptable","Error"))))</f>
        <v>No Aceptable o Aceptable con controles</v>
      </c>
      <c r="U318" s="123">
        <v>1</v>
      </c>
      <c r="V318" s="123">
        <v>0</v>
      </c>
      <c r="W318" s="123">
        <f t="shared" si="100"/>
        <v>1</v>
      </c>
      <c r="X318" s="100"/>
      <c r="Y318" s="100" t="s">
        <v>291</v>
      </c>
      <c r="Z318" s="101" t="s">
        <v>292</v>
      </c>
      <c r="AA318" s="99" t="s">
        <v>287</v>
      </c>
      <c r="AB318" s="99" t="s">
        <v>287</v>
      </c>
      <c r="AC318" s="88" t="s">
        <v>219</v>
      </c>
      <c r="AD318" s="88" t="s">
        <v>296</v>
      </c>
      <c r="AE318" s="88" t="s">
        <v>219</v>
      </c>
    </row>
    <row r="319" spans="1:31" s="124" customFormat="1" ht="54" customHeight="1">
      <c r="A319" s="152"/>
      <c r="B319" s="153"/>
      <c r="C319" s="154"/>
      <c r="D319" s="153"/>
      <c r="E319" s="93" t="s">
        <v>316</v>
      </c>
      <c r="F319" s="88" t="s">
        <v>280</v>
      </c>
      <c r="G319" s="88" t="s">
        <v>334</v>
      </c>
      <c r="H319" s="88" t="s">
        <v>566</v>
      </c>
      <c r="I319" s="88" t="s">
        <v>567</v>
      </c>
      <c r="J319" s="88" t="s">
        <v>321</v>
      </c>
      <c r="K319" s="88" t="s">
        <v>274</v>
      </c>
      <c r="L319" s="88" t="s">
        <v>321</v>
      </c>
      <c r="M319" s="95">
        <v>2</v>
      </c>
      <c r="N319" s="95">
        <v>1</v>
      </c>
      <c r="O319" s="91">
        <f t="shared" si="95"/>
        <v>2</v>
      </c>
      <c r="P319" s="92" t="str">
        <f t="shared" si="98"/>
        <v>Bajo</v>
      </c>
      <c r="Q319" s="95">
        <v>10</v>
      </c>
      <c r="R319" s="92">
        <f t="shared" si="96"/>
        <v>20</v>
      </c>
      <c r="S319" s="92" t="str">
        <f t="shared" si="88"/>
        <v>IV</v>
      </c>
      <c r="T319" s="92" t="str">
        <f t="shared" si="101"/>
        <v>Aceptable</v>
      </c>
      <c r="U319" s="123">
        <v>1</v>
      </c>
      <c r="V319" s="123">
        <v>0</v>
      </c>
      <c r="W319" s="123">
        <f t="shared" si="100"/>
        <v>1</v>
      </c>
      <c r="X319" s="93"/>
      <c r="Y319" s="93" t="s">
        <v>568</v>
      </c>
      <c r="Z319" s="88" t="s">
        <v>338</v>
      </c>
      <c r="AA319" s="88" t="s">
        <v>278</v>
      </c>
      <c r="AB319" s="88" t="s">
        <v>278</v>
      </c>
      <c r="AC319" s="88" t="s">
        <v>569</v>
      </c>
      <c r="AD319" s="88" t="s">
        <v>570</v>
      </c>
      <c r="AE319" s="88" t="s">
        <v>219</v>
      </c>
    </row>
    <row r="320" spans="1:31" s="125" customFormat="1" ht="54" customHeight="1">
      <c r="A320" s="152"/>
      <c r="B320" s="153"/>
      <c r="C320" s="154"/>
      <c r="D320" s="153"/>
      <c r="E320" s="93" t="s">
        <v>211</v>
      </c>
      <c r="F320" s="88" t="s">
        <v>280</v>
      </c>
      <c r="G320" s="88" t="s">
        <v>306</v>
      </c>
      <c r="H320" s="88" t="s">
        <v>307</v>
      </c>
      <c r="I320" s="88" t="s">
        <v>308</v>
      </c>
      <c r="J320" s="88" t="s">
        <v>309</v>
      </c>
      <c r="K320" s="88" t="s">
        <v>310</v>
      </c>
      <c r="L320" s="88" t="s">
        <v>311</v>
      </c>
      <c r="M320" s="95">
        <v>2</v>
      </c>
      <c r="N320" s="95">
        <v>3</v>
      </c>
      <c r="O320" s="91">
        <f t="shared" si="95"/>
        <v>6</v>
      </c>
      <c r="P320" s="92" t="str">
        <f t="shared" si="98"/>
        <v>Medio</v>
      </c>
      <c r="Q320" s="95">
        <v>25</v>
      </c>
      <c r="R320" s="92">
        <f t="shared" si="96"/>
        <v>150</v>
      </c>
      <c r="S320" s="92" t="str">
        <f t="shared" si="88"/>
        <v>II</v>
      </c>
      <c r="T320" s="91" t="str">
        <f t="shared" si="101"/>
        <v>No Aceptable o Aceptable con controles</v>
      </c>
      <c r="U320" s="123">
        <v>1</v>
      </c>
      <c r="V320" s="123">
        <v>0</v>
      </c>
      <c r="W320" s="123">
        <f t="shared" si="100"/>
        <v>1</v>
      </c>
      <c r="X320" s="93"/>
      <c r="Y320" s="93" t="s">
        <v>312</v>
      </c>
      <c r="Z320" s="88" t="s">
        <v>313</v>
      </c>
      <c r="AA320" s="88" t="s">
        <v>219</v>
      </c>
      <c r="AB320" s="88" t="s">
        <v>278</v>
      </c>
      <c r="AC320" s="88" t="s">
        <v>314</v>
      </c>
      <c r="AD320" s="88" t="s">
        <v>315</v>
      </c>
      <c r="AE320" s="88" t="s">
        <v>219</v>
      </c>
    </row>
    <row r="321" spans="1:31" s="102" customFormat="1" ht="68.45" customHeight="1">
      <c r="A321" s="152"/>
      <c r="B321" s="153"/>
      <c r="C321" s="154"/>
      <c r="D321" s="153"/>
      <c r="E321" s="93" t="s">
        <v>316</v>
      </c>
      <c r="F321" s="88" t="s">
        <v>317</v>
      </c>
      <c r="G321" s="88" t="s">
        <v>318</v>
      </c>
      <c r="H321" s="88" t="s">
        <v>319</v>
      </c>
      <c r="I321" s="88" t="s">
        <v>320</v>
      </c>
      <c r="J321" s="88" t="s">
        <v>321</v>
      </c>
      <c r="K321" s="88" t="s">
        <v>322</v>
      </c>
      <c r="L321" s="88" t="s">
        <v>323</v>
      </c>
      <c r="M321" s="95">
        <v>2</v>
      </c>
      <c r="N321" s="95">
        <v>1</v>
      </c>
      <c r="O321" s="91">
        <f t="shared" si="95"/>
        <v>2</v>
      </c>
      <c r="P321" s="92" t="str">
        <f t="shared" si="98"/>
        <v>Bajo</v>
      </c>
      <c r="Q321" s="95">
        <v>10</v>
      </c>
      <c r="R321" s="92">
        <f t="shared" si="96"/>
        <v>20</v>
      </c>
      <c r="S321" s="92" t="str">
        <f t="shared" si="88"/>
        <v>IV</v>
      </c>
      <c r="T321" s="92" t="str">
        <f t="shared" si="101"/>
        <v>Aceptable</v>
      </c>
      <c r="U321" s="123">
        <v>1</v>
      </c>
      <c r="V321" s="123">
        <v>0</v>
      </c>
      <c r="W321" s="88"/>
      <c r="X321" s="93"/>
      <c r="Y321" s="93" t="s">
        <v>312</v>
      </c>
      <c r="Z321" s="88" t="s">
        <v>324</v>
      </c>
      <c r="AA321" s="88" t="s">
        <v>278</v>
      </c>
      <c r="AB321" s="88" t="s">
        <v>278</v>
      </c>
      <c r="AC321" s="88" t="s">
        <v>325</v>
      </c>
      <c r="AD321" s="88" t="s">
        <v>326</v>
      </c>
      <c r="AE321" s="88" t="s">
        <v>219</v>
      </c>
    </row>
    <row r="322" spans="1:31" s="125" customFormat="1" ht="54" customHeight="1">
      <c r="A322" s="152"/>
      <c r="B322" s="153"/>
      <c r="C322" s="154"/>
      <c r="D322" s="153"/>
      <c r="E322" s="93" t="s">
        <v>211</v>
      </c>
      <c r="F322" s="89" t="s">
        <v>212</v>
      </c>
      <c r="G322" s="88" t="s">
        <v>213</v>
      </c>
      <c r="H322" s="88" t="s">
        <v>214</v>
      </c>
      <c r="I322" s="88" t="s">
        <v>215</v>
      </c>
      <c r="J322" s="88" t="s">
        <v>216</v>
      </c>
      <c r="K322" s="88" t="s">
        <v>216</v>
      </c>
      <c r="L322" s="88" t="s">
        <v>216</v>
      </c>
      <c r="M322" s="90">
        <v>2</v>
      </c>
      <c r="N322" s="90">
        <v>1</v>
      </c>
      <c r="O322" s="91">
        <f t="shared" si="95"/>
        <v>2</v>
      </c>
      <c r="P322" s="92" t="str">
        <f t="shared" si="98"/>
        <v>Bajo</v>
      </c>
      <c r="Q322" s="91">
        <v>20</v>
      </c>
      <c r="R322" s="92">
        <f t="shared" si="96"/>
        <v>40</v>
      </c>
      <c r="S322" s="92" t="str">
        <f t="shared" si="88"/>
        <v>III</v>
      </c>
      <c r="T322" s="91" t="s">
        <v>142</v>
      </c>
      <c r="U322" s="123"/>
      <c r="V322" s="123"/>
      <c r="W322" s="123"/>
      <c r="X322" s="93"/>
      <c r="Y322" s="93" t="s">
        <v>217</v>
      </c>
      <c r="Z322" s="88" t="s">
        <v>218</v>
      </c>
      <c r="AA322" s="88" t="s">
        <v>219</v>
      </c>
      <c r="AB322" s="88" t="s">
        <v>219</v>
      </c>
      <c r="AC322" s="88" t="s">
        <v>219</v>
      </c>
      <c r="AD322" s="88" t="s">
        <v>220</v>
      </c>
      <c r="AE322" s="88" t="s">
        <v>221</v>
      </c>
    </row>
    <row r="323" spans="1:31" s="125" customFormat="1" ht="54" customHeight="1">
      <c r="A323" s="152"/>
      <c r="B323" s="153"/>
      <c r="C323" s="154"/>
      <c r="D323" s="153"/>
      <c r="E323" s="93" t="s">
        <v>316</v>
      </c>
      <c r="F323" s="88" t="s">
        <v>280</v>
      </c>
      <c r="G323" s="88" t="s">
        <v>404</v>
      </c>
      <c r="H323" s="9" t="s">
        <v>571</v>
      </c>
      <c r="I323" s="88" t="s">
        <v>469</v>
      </c>
      <c r="J323" s="88" t="s">
        <v>470</v>
      </c>
      <c r="K323" s="88" t="s">
        <v>457</v>
      </c>
      <c r="L323" s="88" t="s">
        <v>273</v>
      </c>
      <c r="M323" s="95">
        <v>2</v>
      </c>
      <c r="N323" s="95">
        <v>1</v>
      </c>
      <c r="O323" s="91">
        <f t="shared" si="95"/>
        <v>2</v>
      </c>
      <c r="P323" s="92" t="str">
        <f t="shared" si="98"/>
        <v>Bajo</v>
      </c>
      <c r="Q323" s="95">
        <v>10</v>
      </c>
      <c r="R323" s="92">
        <f t="shared" si="96"/>
        <v>20</v>
      </c>
      <c r="S323" s="92" t="str">
        <f t="shared" si="88"/>
        <v>IV</v>
      </c>
      <c r="T323" s="92" t="str">
        <f t="shared" ref="T323:T324" si="102">IF(S323="","",IF(OR(S323="IV",S323="III"),"Aceptable",IF(S323="II","No Aceptable o Aceptable con controles",IF(S323="I","No Aceptable","Error"))))</f>
        <v>Aceptable</v>
      </c>
      <c r="U323" s="123">
        <v>1</v>
      </c>
      <c r="V323" s="123">
        <v>0</v>
      </c>
      <c r="W323" s="123">
        <f>SUM(U323:V323)</f>
        <v>1</v>
      </c>
      <c r="X323" s="93"/>
      <c r="Y323" s="93" t="s">
        <v>408</v>
      </c>
      <c r="Z323" s="88" t="s">
        <v>409</v>
      </c>
      <c r="AA323" s="88" t="s">
        <v>278</v>
      </c>
      <c r="AB323" s="88" t="s">
        <v>471</v>
      </c>
      <c r="AC323" s="88" t="s">
        <v>472</v>
      </c>
      <c r="AD323" s="88" t="s">
        <v>473</v>
      </c>
      <c r="AE323" s="88" t="s">
        <v>219</v>
      </c>
    </row>
    <row r="324" spans="1:31" s="94" customFormat="1" ht="68.45" customHeight="1">
      <c r="A324" s="146" t="s">
        <v>207</v>
      </c>
      <c r="B324" s="146" t="s">
        <v>572</v>
      </c>
      <c r="C324" s="146" t="s">
        <v>573</v>
      </c>
      <c r="D324" s="146" t="s">
        <v>574</v>
      </c>
      <c r="E324" s="88" t="s">
        <v>211</v>
      </c>
      <c r="F324" s="90" t="s">
        <v>212</v>
      </c>
      <c r="G324" s="90" t="s">
        <v>344</v>
      </c>
      <c r="H324" s="88" t="s">
        <v>345</v>
      </c>
      <c r="I324" s="88" t="s">
        <v>346</v>
      </c>
      <c r="J324" s="88" t="s">
        <v>347</v>
      </c>
      <c r="K324" s="88" t="s">
        <v>274</v>
      </c>
      <c r="L324" s="88" t="s">
        <v>348</v>
      </c>
      <c r="M324" s="95">
        <v>2</v>
      </c>
      <c r="N324" s="95">
        <v>1</v>
      </c>
      <c r="O324" s="92">
        <f t="shared" si="95"/>
        <v>2</v>
      </c>
      <c r="P324" s="92" t="str">
        <f t="shared" si="98"/>
        <v>Bajo</v>
      </c>
      <c r="Q324" s="95">
        <v>10</v>
      </c>
      <c r="R324" s="92">
        <f t="shared" si="96"/>
        <v>20</v>
      </c>
      <c r="S324" s="92" t="str">
        <f t="shared" si="88"/>
        <v>IV</v>
      </c>
      <c r="T324" s="92" t="str">
        <f t="shared" si="102"/>
        <v>Aceptable</v>
      </c>
      <c r="U324" s="135"/>
      <c r="V324" s="135">
        <v>1</v>
      </c>
      <c r="W324" s="135">
        <f>U324+V324</f>
        <v>1</v>
      </c>
      <c r="X324" s="100"/>
      <c r="Y324" s="100" t="s">
        <v>349</v>
      </c>
      <c r="Z324" s="88" t="s">
        <v>218</v>
      </c>
      <c r="AA324" s="88" t="s">
        <v>219</v>
      </c>
      <c r="AB324" s="88" t="s">
        <v>219</v>
      </c>
      <c r="AC324" s="88" t="s">
        <v>219</v>
      </c>
      <c r="AD324" s="88" t="s">
        <v>350</v>
      </c>
      <c r="AE324" s="88" t="s">
        <v>221</v>
      </c>
    </row>
    <row r="325" spans="1:31" s="94" customFormat="1" ht="68.45" customHeight="1">
      <c r="A325" s="146"/>
      <c r="B325" s="146"/>
      <c r="C325" s="146"/>
      <c r="D325" s="146"/>
      <c r="E325" s="88" t="s">
        <v>211</v>
      </c>
      <c r="F325" s="88" t="s">
        <v>152</v>
      </c>
      <c r="G325" s="88" t="s">
        <v>230</v>
      </c>
      <c r="H325" s="88" t="s">
        <v>231</v>
      </c>
      <c r="I325" s="88" t="s">
        <v>352</v>
      </c>
      <c r="J325" s="88" t="s">
        <v>216</v>
      </c>
      <c r="K325" s="88" t="s">
        <v>225</v>
      </c>
      <c r="L325" s="88" t="s">
        <v>226</v>
      </c>
      <c r="M325" s="90">
        <v>2</v>
      </c>
      <c r="N325" s="90">
        <v>3</v>
      </c>
      <c r="O325" s="91">
        <f t="shared" si="95"/>
        <v>6</v>
      </c>
      <c r="P325" s="92" t="str">
        <f t="shared" si="98"/>
        <v>Medio</v>
      </c>
      <c r="Q325" s="90">
        <v>10</v>
      </c>
      <c r="R325" s="92">
        <f t="shared" si="96"/>
        <v>60</v>
      </c>
      <c r="S325" s="92" t="str">
        <f t="shared" si="88"/>
        <v>III</v>
      </c>
      <c r="T325" s="91" t="s">
        <v>142</v>
      </c>
      <c r="U325" s="135"/>
      <c r="V325" s="135"/>
      <c r="W325" s="135"/>
      <c r="X325" s="93"/>
      <c r="Y325" s="93" t="s">
        <v>227</v>
      </c>
      <c r="Z325" s="88" t="s">
        <v>228</v>
      </c>
      <c r="AA325" s="88" t="s">
        <v>219</v>
      </c>
      <c r="AB325" s="88" t="s">
        <v>219</v>
      </c>
      <c r="AC325" s="88" t="s">
        <v>219</v>
      </c>
      <c r="AD325" s="88" t="s">
        <v>229</v>
      </c>
      <c r="AE325" s="88" t="s">
        <v>219</v>
      </c>
    </row>
    <row r="326" spans="1:31" s="94" customFormat="1" ht="68.45" customHeight="1">
      <c r="A326" s="146"/>
      <c r="B326" s="146"/>
      <c r="C326" s="146"/>
      <c r="D326" s="146"/>
      <c r="E326" s="88" t="s">
        <v>211</v>
      </c>
      <c r="F326" s="88" t="s">
        <v>152</v>
      </c>
      <c r="G326" s="88" t="s">
        <v>353</v>
      </c>
      <c r="H326" s="88" t="s">
        <v>354</v>
      </c>
      <c r="I326" s="88" t="s">
        <v>355</v>
      </c>
      <c r="J326" s="88" t="s">
        <v>216</v>
      </c>
      <c r="K326" s="88" t="s">
        <v>225</v>
      </c>
      <c r="L326" s="88" t="s">
        <v>226</v>
      </c>
      <c r="M326" s="90">
        <v>2</v>
      </c>
      <c r="N326" s="90">
        <v>3</v>
      </c>
      <c r="O326" s="91">
        <f t="shared" si="95"/>
        <v>6</v>
      </c>
      <c r="P326" s="92" t="str">
        <f t="shared" si="98"/>
        <v>Medio</v>
      </c>
      <c r="Q326" s="90">
        <v>10</v>
      </c>
      <c r="R326" s="92">
        <f t="shared" si="96"/>
        <v>60</v>
      </c>
      <c r="S326" s="92" t="str">
        <f t="shared" si="88"/>
        <v>III</v>
      </c>
      <c r="T326" s="91" t="s">
        <v>142</v>
      </c>
      <c r="U326" s="135"/>
      <c r="V326" s="135"/>
      <c r="W326" s="135"/>
      <c r="X326" s="93"/>
      <c r="Y326" s="93" t="s">
        <v>227</v>
      </c>
      <c r="Z326" s="88" t="s">
        <v>228</v>
      </c>
      <c r="AA326" s="88" t="s">
        <v>219</v>
      </c>
      <c r="AB326" s="88" t="s">
        <v>219</v>
      </c>
      <c r="AC326" s="88" t="s">
        <v>219</v>
      </c>
      <c r="AD326" s="88" t="s">
        <v>229</v>
      </c>
      <c r="AE326" s="88" t="s">
        <v>219</v>
      </c>
    </row>
    <row r="327" spans="1:31" s="94" customFormat="1" ht="68.45" customHeight="1">
      <c r="A327" s="146"/>
      <c r="B327" s="146"/>
      <c r="C327" s="146"/>
      <c r="D327" s="146"/>
      <c r="E327" s="88" t="s">
        <v>211</v>
      </c>
      <c r="F327" s="88" t="s">
        <v>152</v>
      </c>
      <c r="G327" s="88" t="s">
        <v>356</v>
      </c>
      <c r="H327" s="88" t="s">
        <v>357</v>
      </c>
      <c r="I327" s="88" t="s">
        <v>358</v>
      </c>
      <c r="J327" s="88" t="s">
        <v>216</v>
      </c>
      <c r="K327" s="88" t="s">
        <v>225</v>
      </c>
      <c r="L327" s="88" t="s">
        <v>226</v>
      </c>
      <c r="M327" s="90">
        <v>2</v>
      </c>
      <c r="N327" s="90">
        <v>3</v>
      </c>
      <c r="O327" s="91">
        <f t="shared" si="95"/>
        <v>6</v>
      </c>
      <c r="P327" s="92" t="str">
        <f t="shared" si="98"/>
        <v>Medio</v>
      </c>
      <c r="Q327" s="90">
        <v>10</v>
      </c>
      <c r="R327" s="92">
        <f t="shared" si="96"/>
        <v>60</v>
      </c>
      <c r="S327" s="92" t="str">
        <f t="shared" si="88"/>
        <v>III</v>
      </c>
      <c r="T327" s="91" t="s">
        <v>142</v>
      </c>
      <c r="U327" s="135"/>
      <c r="V327" s="135"/>
      <c r="W327" s="135"/>
      <c r="X327" s="93"/>
      <c r="Y327" s="93" t="s">
        <v>227</v>
      </c>
      <c r="Z327" s="88" t="s">
        <v>228</v>
      </c>
      <c r="AA327" s="88" t="s">
        <v>219</v>
      </c>
      <c r="AB327" s="88" t="s">
        <v>219</v>
      </c>
      <c r="AC327" s="88" t="s">
        <v>219</v>
      </c>
      <c r="AD327" s="88" t="s">
        <v>229</v>
      </c>
      <c r="AE327" s="88" t="s">
        <v>219</v>
      </c>
    </row>
    <row r="328" spans="1:31" s="102" customFormat="1" ht="68.45" customHeight="1">
      <c r="A328" s="146"/>
      <c r="B328" s="146"/>
      <c r="C328" s="146"/>
      <c r="D328" s="146"/>
      <c r="E328" s="88" t="s">
        <v>211</v>
      </c>
      <c r="F328" s="88" t="s">
        <v>150</v>
      </c>
      <c r="G328" s="88" t="s">
        <v>233</v>
      </c>
      <c r="H328" s="88" t="s">
        <v>351</v>
      </c>
      <c r="I328" s="88" t="s">
        <v>235</v>
      </c>
      <c r="J328" s="88" t="s">
        <v>216</v>
      </c>
      <c r="K328" s="88" t="s">
        <v>236</v>
      </c>
      <c r="L328" s="88" t="s">
        <v>237</v>
      </c>
      <c r="M328" s="95">
        <v>2</v>
      </c>
      <c r="N328" s="95">
        <v>2</v>
      </c>
      <c r="O328" s="92">
        <f t="shared" si="95"/>
        <v>4</v>
      </c>
      <c r="P328" s="92" t="str">
        <f t="shared" si="98"/>
        <v>Bajo</v>
      </c>
      <c r="Q328" s="95">
        <v>25</v>
      </c>
      <c r="R328" s="92">
        <f t="shared" si="96"/>
        <v>100</v>
      </c>
      <c r="S328" s="92" t="str">
        <f t="shared" si="88"/>
        <v>III</v>
      </c>
      <c r="T328" s="91" t="s">
        <v>142</v>
      </c>
      <c r="U328" s="135"/>
      <c r="V328" s="135"/>
      <c r="W328" s="135"/>
      <c r="X328" s="93"/>
      <c r="Y328" s="93" t="s">
        <v>238</v>
      </c>
      <c r="Z328" s="88" t="s">
        <v>239</v>
      </c>
      <c r="AA328" s="88" t="s">
        <v>219</v>
      </c>
      <c r="AB328" s="88" t="s">
        <v>219</v>
      </c>
      <c r="AC328" s="88" t="s">
        <v>240</v>
      </c>
      <c r="AD328" s="88" t="s">
        <v>241</v>
      </c>
      <c r="AE328" s="88" t="s">
        <v>219</v>
      </c>
    </row>
    <row r="329" spans="1:31" s="102" customFormat="1" ht="68.45" customHeight="1">
      <c r="A329" s="146"/>
      <c r="B329" s="146"/>
      <c r="C329" s="146"/>
      <c r="D329" s="146"/>
      <c r="E329" s="88" t="s">
        <v>211</v>
      </c>
      <c r="F329" s="88" t="s">
        <v>150</v>
      </c>
      <c r="G329" s="88" t="s">
        <v>242</v>
      </c>
      <c r="H329" s="88" t="s">
        <v>243</v>
      </c>
      <c r="I329" s="88" t="s">
        <v>244</v>
      </c>
      <c r="J329" s="88" t="s">
        <v>245</v>
      </c>
      <c r="K329" s="88" t="s">
        <v>236</v>
      </c>
      <c r="L329" s="88" t="s">
        <v>237</v>
      </c>
      <c r="M329" s="95">
        <v>2</v>
      </c>
      <c r="N329" s="95">
        <v>1</v>
      </c>
      <c r="O329" s="92">
        <f t="shared" si="95"/>
        <v>2</v>
      </c>
      <c r="P329" s="92" t="str">
        <f t="shared" si="98"/>
        <v>Bajo</v>
      </c>
      <c r="Q329" s="95">
        <v>10</v>
      </c>
      <c r="R329" s="92">
        <f t="shared" si="96"/>
        <v>20</v>
      </c>
      <c r="S329" s="92" t="str">
        <f t="shared" si="88"/>
        <v>IV</v>
      </c>
      <c r="T329" s="92" t="str">
        <f t="shared" ref="T329" si="103">IF(S329="","",IF(OR(S329="IV",S329="III"),"Aceptable",IF(S329="II","No Aceptable o Aceptable con controles",IF(S329="I","No Aceptable","Error"))))</f>
        <v>Aceptable</v>
      </c>
      <c r="U329" s="135"/>
      <c r="V329" s="135"/>
      <c r="W329" s="135"/>
      <c r="X329" s="93"/>
      <c r="Y329" s="93" t="s">
        <v>238</v>
      </c>
      <c r="Z329" s="88" t="s">
        <v>246</v>
      </c>
      <c r="AA329" s="88" t="s">
        <v>219</v>
      </c>
      <c r="AB329" s="88" t="s">
        <v>219</v>
      </c>
      <c r="AC329" s="88" t="s">
        <v>240</v>
      </c>
      <c r="AD329" s="88" t="s">
        <v>241</v>
      </c>
      <c r="AE329" s="88" t="s">
        <v>219</v>
      </c>
    </row>
    <row r="330" spans="1:31" s="102" customFormat="1" ht="68.45" customHeight="1">
      <c r="A330" s="146"/>
      <c r="B330" s="146"/>
      <c r="C330" s="146"/>
      <c r="D330" s="146"/>
      <c r="E330" s="88" t="s">
        <v>211</v>
      </c>
      <c r="F330" s="88" t="s">
        <v>253</v>
      </c>
      <c r="G330" s="88" t="s">
        <v>254</v>
      </c>
      <c r="H330" s="88" t="s">
        <v>255</v>
      </c>
      <c r="I330" s="88" t="s">
        <v>256</v>
      </c>
      <c r="J330" s="88" t="s">
        <v>257</v>
      </c>
      <c r="K330" s="88" t="s">
        <v>258</v>
      </c>
      <c r="L330" s="88" t="s">
        <v>237</v>
      </c>
      <c r="M330" s="95">
        <v>2</v>
      </c>
      <c r="N330" s="95">
        <v>2</v>
      </c>
      <c r="O330" s="92">
        <f t="shared" si="95"/>
        <v>4</v>
      </c>
      <c r="P330" s="92" t="str">
        <f t="shared" si="98"/>
        <v>Bajo</v>
      </c>
      <c r="Q330" s="95">
        <v>25</v>
      </c>
      <c r="R330" s="92">
        <f t="shared" si="96"/>
        <v>100</v>
      </c>
      <c r="S330" s="92" t="str">
        <f t="shared" si="88"/>
        <v>III</v>
      </c>
      <c r="T330" s="91" t="s">
        <v>142</v>
      </c>
      <c r="U330" s="135"/>
      <c r="V330" s="135"/>
      <c r="W330" s="135"/>
      <c r="X330" s="93"/>
      <c r="Y330" s="93" t="s">
        <v>259</v>
      </c>
      <c r="Z330" s="88" t="s">
        <v>260</v>
      </c>
      <c r="AA330" s="88" t="s">
        <v>219</v>
      </c>
      <c r="AB330" s="88" t="s">
        <v>219</v>
      </c>
      <c r="AC330" s="88" t="s">
        <v>261</v>
      </c>
      <c r="AD330" s="88" t="s">
        <v>481</v>
      </c>
      <c r="AE330" s="88" t="s">
        <v>219</v>
      </c>
    </row>
    <row r="331" spans="1:31" s="102" customFormat="1" ht="68.45" customHeight="1">
      <c r="A331" s="146"/>
      <c r="B331" s="146"/>
      <c r="C331" s="146"/>
      <c r="D331" s="146"/>
      <c r="E331" s="88" t="s">
        <v>211</v>
      </c>
      <c r="F331" s="88" t="s">
        <v>253</v>
      </c>
      <c r="G331" s="88" t="s">
        <v>263</v>
      </c>
      <c r="H331" s="88" t="s">
        <v>445</v>
      </c>
      <c r="I331" s="88" t="s">
        <v>575</v>
      </c>
      <c r="J331" s="88" t="s">
        <v>266</v>
      </c>
      <c r="K331" s="88" t="s">
        <v>258</v>
      </c>
      <c r="L331" s="88" t="s">
        <v>237</v>
      </c>
      <c r="M331" s="95">
        <v>2</v>
      </c>
      <c r="N331" s="95">
        <v>2</v>
      </c>
      <c r="O331" s="92">
        <f t="shared" si="95"/>
        <v>4</v>
      </c>
      <c r="P331" s="92" t="str">
        <f t="shared" si="98"/>
        <v>Bajo</v>
      </c>
      <c r="Q331" s="95">
        <v>25</v>
      </c>
      <c r="R331" s="92">
        <f t="shared" si="96"/>
        <v>100</v>
      </c>
      <c r="S331" s="92" t="str">
        <f t="shared" si="88"/>
        <v>III</v>
      </c>
      <c r="T331" s="91" t="s">
        <v>142</v>
      </c>
      <c r="U331" s="135"/>
      <c r="V331" s="135"/>
      <c r="W331" s="135"/>
      <c r="X331" s="93"/>
      <c r="Y331" s="93" t="s">
        <v>267</v>
      </c>
      <c r="Z331" s="88" t="s">
        <v>260</v>
      </c>
      <c r="AA331" s="88" t="s">
        <v>219</v>
      </c>
      <c r="AB331" s="88" t="s">
        <v>219</v>
      </c>
      <c r="AC331" s="88" t="s">
        <v>261</v>
      </c>
      <c r="AD331" s="88" t="s">
        <v>384</v>
      </c>
      <c r="AE331" s="88" t="s">
        <v>219</v>
      </c>
    </row>
    <row r="332" spans="1:31" s="102" customFormat="1" ht="68.45" customHeight="1">
      <c r="A332" s="146"/>
      <c r="B332" s="146"/>
      <c r="C332" s="146"/>
      <c r="D332" s="146"/>
      <c r="E332" s="97" t="s">
        <v>211</v>
      </c>
      <c r="F332" s="98" t="s">
        <v>280</v>
      </c>
      <c r="G332" s="98" t="s">
        <v>281</v>
      </c>
      <c r="H332" s="98" t="s">
        <v>289</v>
      </c>
      <c r="I332" s="98" t="s">
        <v>290</v>
      </c>
      <c r="J332" s="98" t="s">
        <v>216</v>
      </c>
      <c r="K332" s="98" t="s">
        <v>216</v>
      </c>
      <c r="L332" s="98" t="s">
        <v>284</v>
      </c>
      <c r="M332" s="103">
        <v>6</v>
      </c>
      <c r="N332" s="95">
        <v>3</v>
      </c>
      <c r="O332" s="91">
        <f t="shared" si="95"/>
        <v>18</v>
      </c>
      <c r="P332" s="92" t="str">
        <f t="shared" si="98"/>
        <v>Alto</v>
      </c>
      <c r="Q332" s="90">
        <v>60</v>
      </c>
      <c r="R332" s="92">
        <f t="shared" si="96"/>
        <v>1080</v>
      </c>
      <c r="S332" s="92" t="str">
        <f t="shared" si="88"/>
        <v>I</v>
      </c>
      <c r="T332" s="91" t="str">
        <f t="shared" ref="T332:T333" si="104">IF(S332="","",IF(OR(S332="IV",S332="III"),"Aceptable",IF(S332="II","No Aceptable o Aceptable con controles",IF(S332="I","No Aceptable","Error"))))</f>
        <v>No Aceptable</v>
      </c>
      <c r="U332" s="135"/>
      <c r="V332" s="135"/>
      <c r="W332" s="135"/>
      <c r="X332" s="100"/>
      <c r="Y332" s="100" t="s">
        <v>291</v>
      </c>
      <c r="Z332" s="101" t="s">
        <v>292</v>
      </c>
      <c r="AA332" s="99" t="s">
        <v>287</v>
      </c>
      <c r="AB332" s="99" t="s">
        <v>287</v>
      </c>
      <c r="AC332" s="88" t="s">
        <v>219</v>
      </c>
      <c r="AD332" s="88" t="s">
        <v>293</v>
      </c>
      <c r="AE332" s="88" t="s">
        <v>219</v>
      </c>
    </row>
    <row r="333" spans="1:31" s="102" customFormat="1" ht="68.45" customHeight="1">
      <c r="A333" s="146"/>
      <c r="B333" s="146"/>
      <c r="C333" s="146"/>
      <c r="D333" s="146"/>
      <c r="E333" s="93" t="s">
        <v>316</v>
      </c>
      <c r="F333" s="88" t="s">
        <v>317</v>
      </c>
      <c r="G333" s="88" t="s">
        <v>318</v>
      </c>
      <c r="H333" s="88" t="s">
        <v>319</v>
      </c>
      <c r="I333" s="88" t="s">
        <v>320</v>
      </c>
      <c r="J333" s="88" t="s">
        <v>321</v>
      </c>
      <c r="K333" s="88" t="s">
        <v>322</v>
      </c>
      <c r="L333" s="88" t="s">
        <v>323</v>
      </c>
      <c r="M333" s="95">
        <v>2</v>
      </c>
      <c r="N333" s="95">
        <v>1</v>
      </c>
      <c r="O333" s="91">
        <f t="shared" si="95"/>
        <v>2</v>
      </c>
      <c r="P333" s="92" t="str">
        <f t="shared" si="98"/>
        <v>Bajo</v>
      </c>
      <c r="Q333" s="95">
        <v>10</v>
      </c>
      <c r="R333" s="92">
        <f t="shared" si="96"/>
        <v>20</v>
      </c>
      <c r="S333" s="92" t="str">
        <f t="shared" si="88"/>
        <v>IV</v>
      </c>
      <c r="T333" s="92" t="str">
        <f t="shared" si="104"/>
        <v>Aceptable</v>
      </c>
      <c r="U333" s="135"/>
      <c r="V333" s="135"/>
      <c r="W333" s="135"/>
      <c r="X333" s="93"/>
      <c r="Y333" s="93" t="s">
        <v>312</v>
      </c>
      <c r="Z333" s="88" t="s">
        <v>324</v>
      </c>
      <c r="AA333" s="88" t="s">
        <v>278</v>
      </c>
      <c r="AB333" s="88" t="s">
        <v>278</v>
      </c>
      <c r="AC333" s="88" t="s">
        <v>325</v>
      </c>
      <c r="AD333" s="88" t="s">
        <v>326</v>
      </c>
      <c r="AE333" s="88" t="s">
        <v>219</v>
      </c>
    </row>
    <row r="334" spans="1:31" s="102" customFormat="1" ht="68.45" customHeight="1">
      <c r="A334" s="143" t="s">
        <v>207</v>
      </c>
      <c r="B334" s="143" t="s">
        <v>576</v>
      </c>
      <c r="C334" s="143" t="s">
        <v>577</v>
      </c>
      <c r="D334" s="143" t="s">
        <v>578</v>
      </c>
      <c r="E334" s="99" t="s">
        <v>416</v>
      </c>
      <c r="F334" s="90" t="s">
        <v>212</v>
      </c>
      <c r="G334" s="90" t="s">
        <v>344</v>
      </c>
      <c r="H334" s="88" t="s">
        <v>345</v>
      </c>
      <c r="I334" s="88" t="s">
        <v>372</v>
      </c>
      <c r="J334" s="88" t="s">
        <v>216</v>
      </c>
      <c r="K334" s="88" t="s">
        <v>274</v>
      </c>
      <c r="L334" s="88" t="s">
        <v>348</v>
      </c>
      <c r="M334" s="95">
        <v>2</v>
      </c>
      <c r="N334" s="95">
        <v>1</v>
      </c>
      <c r="O334" s="92">
        <v>2</v>
      </c>
      <c r="P334" s="92" t="s">
        <v>407</v>
      </c>
      <c r="Q334" s="95">
        <v>10</v>
      </c>
      <c r="R334" s="92">
        <v>20</v>
      </c>
      <c r="S334" s="92" t="str">
        <f t="shared" si="88"/>
        <v>IV</v>
      </c>
      <c r="T334" s="92" t="s">
        <v>144</v>
      </c>
      <c r="U334" s="140">
        <v>0</v>
      </c>
      <c r="V334" s="140">
        <v>3</v>
      </c>
      <c r="W334" s="137">
        <f>U334+V334</f>
        <v>3</v>
      </c>
      <c r="X334" s="100"/>
      <c r="Y334" s="100" t="s">
        <v>349</v>
      </c>
      <c r="Z334" s="88" t="s">
        <v>218</v>
      </c>
      <c r="AA334" s="88" t="s">
        <v>219</v>
      </c>
      <c r="AB334" s="88" t="s">
        <v>219</v>
      </c>
      <c r="AC334" s="88" t="s">
        <v>219</v>
      </c>
      <c r="AD334" s="88" t="s">
        <v>350</v>
      </c>
      <c r="AE334" s="88" t="s">
        <v>221</v>
      </c>
    </row>
    <row r="335" spans="1:31" s="102" customFormat="1" ht="68.45" customHeight="1">
      <c r="A335" s="144"/>
      <c r="B335" s="144"/>
      <c r="C335" s="144"/>
      <c r="D335" s="144"/>
      <c r="E335" s="101" t="s">
        <v>416</v>
      </c>
      <c r="F335" s="88" t="s">
        <v>150</v>
      </c>
      <c r="G335" s="88" t="s">
        <v>233</v>
      </c>
      <c r="H335" s="88" t="s">
        <v>351</v>
      </c>
      <c r="I335" s="88" t="s">
        <v>579</v>
      </c>
      <c r="J335" s="88" t="s">
        <v>216</v>
      </c>
      <c r="K335" s="88" t="s">
        <v>236</v>
      </c>
      <c r="L335" s="88" t="s">
        <v>216</v>
      </c>
      <c r="M335" s="95">
        <v>2</v>
      </c>
      <c r="N335" s="95">
        <v>3</v>
      </c>
      <c r="O335" s="92">
        <v>6</v>
      </c>
      <c r="P335" s="92" t="s">
        <v>16</v>
      </c>
      <c r="Q335" s="95">
        <v>10</v>
      </c>
      <c r="R335" s="92">
        <v>60</v>
      </c>
      <c r="S335" s="92" t="str">
        <f t="shared" si="88"/>
        <v>III</v>
      </c>
      <c r="T335" s="91" t="s">
        <v>142</v>
      </c>
      <c r="U335" s="141"/>
      <c r="V335" s="141"/>
      <c r="W335" s="138"/>
      <c r="X335" s="100"/>
      <c r="Y335" s="100" t="s">
        <v>580</v>
      </c>
      <c r="Z335" s="88" t="s">
        <v>239</v>
      </c>
      <c r="AA335" s="101" t="s">
        <v>581</v>
      </c>
      <c r="AB335" s="101" t="s">
        <v>582</v>
      </c>
      <c r="AC335" s="88" t="s">
        <v>240</v>
      </c>
      <c r="AD335" s="88" t="s">
        <v>241</v>
      </c>
      <c r="AE335" s="88" t="s">
        <v>219</v>
      </c>
    </row>
    <row r="336" spans="1:31" s="102" customFormat="1" ht="68.45" customHeight="1">
      <c r="A336" s="144"/>
      <c r="B336" s="144"/>
      <c r="C336" s="144"/>
      <c r="D336" s="144"/>
      <c r="E336" s="88" t="s">
        <v>211</v>
      </c>
      <c r="F336" s="88" t="s">
        <v>150</v>
      </c>
      <c r="G336" s="88" t="s">
        <v>242</v>
      </c>
      <c r="H336" s="88" t="s">
        <v>243</v>
      </c>
      <c r="I336" s="88" t="s">
        <v>244</v>
      </c>
      <c r="J336" s="88" t="s">
        <v>245</v>
      </c>
      <c r="K336" s="88" t="s">
        <v>236</v>
      </c>
      <c r="L336" s="88" t="s">
        <v>237</v>
      </c>
      <c r="M336" s="95">
        <v>2</v>
      </c>
      <c r="N336" s="95">
        <v>1</v>
      </c>
      <c r="O336" s="92">
        <f>IF(OR(M336="",N336=""),"",IF((M336*N336=0),"N/A",M336*N336))</f>
        <v>2</v>
      </c>
      <c r="P336" s="92" t="s">
        <v>16</v>
      </c>
      <c r="Q336" s="95">
        <v>10</v>
      </c>
      <c r="R336" s="92">
        <f>IF(OR(Q336="",O336=""),"",IF(ISTEXT(O336),"N/A",O336*Q336))</f>
        <v>20</v>
      </c>
      <c r="S336" s="92" t="str">
        <f t="shared" si="88"/>
        <v>IV</v>
      </c>
      <c r="T336" s="92" t="str">
        <f>IF(S336="","",IF(OR(S336="IV",S336="III"),"Aceptable",IF(S336="II","No Aceptable o Aceptable con controles",IF(S336="I","No Aceptable","Error"))))</f>
        <v>Aceptable</v>
      </c>
      <c r="U336" s="141"/>
      <c r="V336" s="141"/>
      <c r="W336" s="138"/>
      <c r="X336" s="93"/>
      <c r="Y336" s="93" t="s">
        <v>238</v>
      </c>
      <c r="Z336" s="88" t="s">
        <v>246</v>
      </c>
      <c r="AA336" s="88" t="s">
        <v>219</v>
      </c>
      <c r="AB336" s="88" t="s">
        <v>219</v>
      </c>
      <c r="AC336" s="88" t="s">
        <v>240</v>
      </c>
      <c r="AD336" s="88" t="s">
        <v>241</v>
      </c>
      <c r="AE336" s="88" t="s">
        <v>219</v>
      </c>
    </row>
    <row r="337" spans="1:31" s="102" customFormat="1" ht="68.45" customHeight="1">
      <c r="A337" s="144"/>
      <c r="B337" s="144"/>
      <c r="C337" s="144"/>
      <c r="D337" s="144"/>
      <c r="E337" s="99" t="s">
        <v>211</v>
      </c>
      <c r="F337" s="88" t="s">
        <v>253</v>
      </c>
      <c r="G337" s="88" t="s">
        <v>254</v>
      </c>
      <c r="H337" s="88" t="s">
        <v>255</v>
      </c>
      <c r="I337" s="88" t="s">
        <v>256</v>
      </c>
      <c r="J337" s="88" t="s">
        <v>257</v>
      </c>
      <c r="K337" s="88" t="s">
        <v>258</v>
      </c>
      <c r="L337" s="88" t="s">
        <v>583</v>
      </c>
      <c r="M337" s="95">
        <v>2</v>
      </c>
      <c r="N337" s="95">
        <v>2</v>
      </c>
      <c r="O337" s="92">
        <v>4</v>
      </c>
      <c r="P337" s="92" t="s">
        <v>407</v>
      </c>
      <c r="Q337" s="95">
        <v>10</v>
      </c>
      <c r="R337" s="92">
        <v>40</v>
      </c>
      <c r="S337" s="92" t="str">
        <f t="shared" si="88"/>
        <v>III</v>
      </c>
      <c r="T337" s="91" t="s">
        <v>142</v>
      </c>
      <c r="U337" s="141"/>
      <c r="V337" s="141"/>
      <c r="W337" s="138"/>
      <c r="X337" s="100"/>
      <c r="Y337" s="100" t="s">
        <v>584</v>
      </c>
      <c r="Z337" s="88" t="s">
        <v>260</v>
      </c>
      <c r="AA337" s="88" t="s">
        <v>219</v>
      </c>
      <c r="AB337" s="88" t="s">
        <v>219</v>
      </c>
      <c r="AC337" s="88" t="s">
        <v>261</v>
      </c>
      <c r="AD337" s="112" t="s">
        <v>585</v>
      </c>
      <c r="AE337" s="88" t="s">
        <v>219</v>
      </c>
    </row>
    <row r="338" spans="1:31" s="102" customFormat="1" ht="68.45" customHeight="1">
      <c r="A338" s="144"/>
      <c r="B338" s="144"/>
      <c r="C338" s="144"/>
      <c r="D338" s="144"/>
      <c r="E338" s="99" t="s">
        <v>211</v>
      </c>
      <c r="F338" s="88" t="s">
        <v>253</v>
      </c>
      <c r="G338" s="88" t="s">
        <v>263</v>
      </c>
      <c r="H338" s="88" t="s">
        <v>264</v>
      </c>
      <c r="I338" s="88" t="s">
        <v>586</v>
      </c>
      <c r="J338" s="88" t="s">
        <v>266</v>
      </c>
      <c r="K338" s="88" t="s">
        <v>258</v>
      </c>
      <c r="L338" s="88" t="s">
        <v>587</v>
      </c>
      <c r="M338" s="95">
        <v>2</v>
      </c>
      <c r="N338" s="95">
        <v>2</v>
      </c>
      <c r="O338" s="92">
        <v>4</v>
      </c>
      <c r="P338" s="92" t="s">
        <v>407</v>
      </c>
      <c r="Q338" s="95">
        <v>10</v>
      </c>
      <c r="R338" s="92">
        <v>40</v>
      </c>
      <c r="S338" s="92" t="str">
        <f t="shared" si="88"/>
        <v>III</v>
      </c>
      <c r="T338" s="91" t="s">
        <v>142</v>
      </c>
      <c r="U338" s="141"/>
      <c r="V338" s="141"/>
      <c r="W338" s="138"/>
      <c r="X338" s="100"/>
      <c r="Y338" s="100" t="s">
        <v>588</v>
      </c>
      <c r="Z338" s="88" t="s">
        <v>260</v>
      </c>
      <c r="AA338" s="101" t="s">
        <v>589</v>
      </c>
      <c r="AB338" s="101" t="s">
        <v>590</v>
      </c>
      <c r="AC338" s="101" t="s">
        <v>591</v>
      </c>
      <c r="AD338" s="112" t="s">
        <v>592</v>
      </c>
      <c r="AE338" s="88" t="s">
        <v>219</v>
      </c>
    </row>
    <row r="339" spans="1:31" s="94" customFormat="1" ht="68.45" customHeight="1">
      <c r="A339" s="144"/>
      <c r="B339" s="144"/>
      <c r="C339" s="144"/>
      <c r="D339" s="144"/>
      <c r="E339" s="118" t="s">
        <v>328</v>
      </c>
      <c r="F339" s="119" t="s">
        <v>317</v>
      </c>
      <c r="G339" s="119" t="s">
        <v>553</v>
      </c>
      <c r="H339" s="119" t="s">
        <v>554</v>
      </c>
      <c r="I339" s="119" t="s">
        <v>555</v>
      </c>
      <c r="J339" s="119" t="s">
        <v>216</v>
      </c>
      <c r="K339" s="119" t="s">
        <v>216</v>
      </c>
      <c r="L339" s="119" t="s">
        <v>216</v>
      </c>
      <c r="M339" s="120">
        <v>2</v>
      </c>
      <c r="N339" s="120">
        <v>2</v>
      </c>
      <c r="O339" s="121">
        <f t="shared" ref="O339:O379" si="105">IF(OR(M339="",N339=""),"",IF((M339*N339=0),"N/A",M339*N339))</f>
        <v>4</v>
      </c>
      <c r="P339" s="122" t="str">
        <f t="shared" ref="P339:P374" si="106">IF(O339="","",IF(ISTEXT(O339),"N/A",IF(OR(O339=2,O339=4),"Bajo",IF(OR(O339=6,O339=8),"Medio",IF(OR(O339=10,O339=12,O339=18,O339=20),"Alto",IF(OR(O339=24,O339=30,O339=40),"Muy Alto","Error"))))))</f>
        <v>Bajo</v>
      </c>
      <c r="Q339" s="120">
        <v>10</v>
      </c>
      <c r="R339" s="122">
        <f t="shared" ref="R339:R347" si="107">IF(OR(Q339="",O339=""),"",IF(ISTEXT(O339),"N/A",O339*Q339))</f>
        <v>40</v>
      </c>
      <c r="S339" s="92" t="str">
        <f t="shared" si="88"/>
        <v>III</v>
      </c>
      <c r="T339" s="91" t="s">
        <v>142</v>
      </c>
      <c r="U339" s="141"/>
      <c r="V339" s="141"/>
      <c r="W339" s="138"/>
      <c r="X339" s="93"/>
      <c r="Y339" s="93" t="s">
        <v>556</v>
      </c>
      <c r="Z339" s="88" t="s">
        <v>286</v>
      </c>
      <c r="AA339" s="88" t="s">
        <v>219</v>
      </c>
      <c r="AB339" s="88" t="s">
        <v>278</v>
      </c>
      <c r="AC339" s="88" t="s">
        <v>219</v>
      </c>
      <c r="AD339" s="88" t="s">
        <v>557</v>
      </c>
      <c r="AE339" s="88" t="s">
        <v>219</v>
      </c>
    </row>
    <row r="340" spans="1:31" s="102" customFormat="1" ht="68.45" customHeight="1">
      <c r="A340" s="144"/>
      <c r="B340" s="145"/>
      <c r="C340" s="145"/>
      <c r="D340" s="145"/>
      <c r="E340" s="99" t="s">
        <v>211</v>
      </c>
      <c r="F340" s="88" t="s">
        <v>280</v>
      </c>
      <c r="G340" s="88" t="s">
        <v>306</v>
      </c>
      <c r="H340" s="88" t="s">
        <v>307</v>
      </c>
      <c r="I340" s="88" t="s">
        <v>308</v>
      </c>
      <c r="J340" s="88" t="s">
        <v>309</v>
      </c>
      <c r="K340" s="88" t="s">
        <v>310</v>
      </c>
      <c r="L340" s="88" t="s">
        <v>311</v>
      </c>
      <c r="M340" s="90">
        <v>6</v>
      </c>
      <c r="N340" s="90">
        <v>3</v>
      </c>
      <c r="O340" s="91">
        <f t="shared" si="105"/>
        <v>18</v>
      </c>
      <c r="P340" s="92" t="str">
        <f t="shared" si="106"/>
        <v>Alto</v>
      </c>
      <c r="Q340" s="90">
        <v>25</v>
      </c>
      <c r="R340" s="92">
        <f t="shared" si="107"/>
        <v>450</v>
      </c>
      <c r="S340" s="92" t="str">
        <f t="shared" si="88"/>
        <v>II</v>
      </c>
      <c r="T340" s="91" t="str">
        <f t="shared" ref="T340:T341" si="108">IF(S340="","",IF(OR(S340="IV",S340="III"),"Aceptable",IF(S340="II","No Aceptable o Aceptable con controles",IF(S340="I","No Aceptable","Error"))))</f>
        <v>No Aceptable o Aceptable con controles</v>
      </c>
      <c r="U340" s="142"/>
      <c r="V340" s="142"/>
      <c r="W340" s="139"/>
      <c r="X340" s="100"/>
      <c r="Y340" s="100" t="s">
        <v>546</v>
      </c>
      <c r="Z340" s="88" t="s">
        <v>313</v>
      </c>
      <c r="AA340" s="88" t="s">
        <v>219</v>
      </c>
      <c r="AB340" s="88" t="s">
        <v>219</v>
      </c>
      <c r="AC340" s="88" t="s">
        <v>314</v>
      </c>
      <c r="AD340" s="88" t="s">
        <v>315</v>
      </c>
      <c r="AE340" s="88" t="s">
        <v>219</v>
      </c>
    </row>
    <row r="341" spans="1:31" s="102" customFormat="1" ht="68.45" customHeight="1">
      <c r="A341" s="146" t="s">
        <v>207</v>
      </c>
      <c r="B341" s="143" t="s">
        <v>593</v>
      </c>
      <c r="C341" s="143" t="s">
        <v>594</v>
      </c>
      <c r="D341" s="143" t="s">
        <v>595</v>
      </c>
      <c r="E341" s="88" t="s">
        <v>211</v>
      </c>
      <c r="F341" s="90" t="s">
        <v>212</v>
      </c>
      <c r="G341" s="90" t="s">
        <v>344</v>
      </c>
      <c r="H341" s="88" t="s">
        <v>345</v>
      </c>
      <c r="I341" s="88" t="s">
        <v>372</v>
      </c>
      <c r="J341" s="88" t="s">
        <v>347</v>
      </c>
      <c r="K341" s="88" t="s">
        <v>274</v>
      </c>
      <c r="L341" s="88" t="s">
        <v>348</v>
      </c>
      <c r="M341" s="95">
        <v>2</v>
      </c>
      <c r="N341" s="95">
        <v>1</v>
      </c>
      <c r="O341" s="92">
        <f t="shared" si="105"/>
        <v>2</v>
      </c>
      <c r="P341" s="92" t="str">
        <f t="shared" si="106"/>
        <v>Bajo</v>
      </c>
      <c r="Q341" s="95">
        <v>10</v>
      </c>
      <c r="R341" s="92">
        <f t="shared" si="107"/>
        <v>20</v>
      </c>
      <c r="S341" s="92" t="str">
        <f t="shared" si="88"/>
        <v>IV</v>
      </c>
      <c r="T341" s="92" t="str">
        <f t="shared" si="108"/>
        <v>Aceptable</v>
      </c>
      <c r="U341" s="137">
        <v>0</v>
      </c>
      <c r="V341" s="137">
        <v>7</v>
      </c>
      <c r="W341" s="137">
        <f>U341+V341</f>
        <v>7</v>
      </c>
      <c r="X341" s="100"/>
      <c r="Y341" s="100" t="s">
        <v>349</v>
      </c>
      <c r="Z341" s="88" t="s">
        <v>218</v>
      </c>
      <c r="AA341" s="88" t="s">
        <v>219</v>
      </c>
      <c r="AB341" s="88" t="s">
        <v>219</v>
      </c>
      <c r="AC341" s="88" t="s">
        <v>219</v>
      </c>
      <c r="AD341" s="88" t="s">
        <v>350</v>
      </c>
      <c r="AE341" s="88" t="s">
        <v>221</v>
      </c>
    </row>
    <row r="342" spans="1:31" s="102" customFormat="1" ht="68.45" customHeight="1">
      <c r="A342" s="146"/>
      <c r="B342" s="144"/>
      <c r="C342" s="144"/>
      <c r="D342" s="144"/>
      <c r="E342" s="88" t="s">
        <v>211</v>
      </c>
      <c r="F342" s="88" t="s">
        <v>150</v>
      </c>
      <c r="G342" s="88" t="s">
        <v>233</v>
      </c>
      <c r="H342" s="88" t="s">
        <v>351</v>
      </c>
      <c r="I342" s="88" t="s">
        <v>235</v>
      </c>
      <c r="J342" s="88" t="s">
        <v>216</v>
      </c>
      <c r="K342" s="88" t="s">
        <v>236</v>
      </c>
      <c r="L342" s="88" t="s">
        <v>216</v>
      </c>
      <c r="M342" s="95">
        <v>2</v>
      </c>
      <c r="N342" s="95">
        <v>2</v>
      </c>
      <c r="O342" s="92">
        <f t="shared" si="105"/>
        <v>4</v>
      </c>
      <c r="P342" s="92" t="str">
        <f t="shared" si="106"/>
        <v>Bajo</v>
      </c>
      <c r="Q342" s="95">
        <v>25</v>
      </c>
      <c r="R342" s="92">
        <f t="shared" si="107"/>
        <v>100</v>
      </c>
      <c r="S342" s="92" t="str">
        <f t="shared" si="88"/>
        <v>III</v>
      </c>
      <c r="T342" s="91" t="s">
        <v>142</v>
      </c>
      <c r="U342" s="138"/>
      <c r="V342" s="138"/>
      <c r="W342" s="138"/>
      <c r="X342" s="93"/>
      <c r="Y342" s="93" t="s">
        <v>238</v>
      </c>
      <c r="Z342" s="88" t="s">
        <v>239</v>
      </c>
      <c r="AA342" s="88" t="s">
        <v>219</v>
      </c>
      <c r="AB342" s="88" t="s">
        <v>219</v>
      </c>
      <c r="AC342" s="88" t="s">
        <v>596</v>
      </c>
      <c r="AD342" s="88" t="s">
        <v>597</v>
      </c>
      <c r="AE342" s="88" t="s">
        <v>219</v>
      </c>
    </row>
    <row r="343" spans="1:31" s="102" customFormat="1" ht="68.45" customHeight="1">
      <c r="A343" s="146"/>
      <c r="B343" s="144"/>
      <c r="C343" s="144"/>
      <c r="D343" s="144"/>
      <c r="E343" s="88" t="s">
        <v>211</v>
      </c>
      <c r="F343" s="88" t="s">
        <v>253</v>
      </c>
      <c r="G343" s="88" t="s">
        <v>254</v>
      </c>
      <c r="H343" s="88" t="s">
        <v>255</v>
      </c>
      <c r="I343" s="88" t="s">
        <v>256</v>
      </c>
      <c r="J343" s="88" t="s">
        <v>257</v>
      </c>
      <c r="K343" s="88" t="s">
        <v>258</v>
      </c>
      <c r="L343" s="88" t="s">
        <v>237</v>
      </c>
      <c r="M343" s="95">
        <v>2</v>
      </c>
      <c r="N343" s="95">
        <v>2</v>
      </c>
      <c r="O343" s="92">
        <f t="shared" si="105"/>
        <v>4</v>
      </c>
      <c r="P343" s="92" t="str">
        <f t="shared" si="106"/>
        <v>Bajo</v>
      </c>
      <c r="Q343" s="95">
        <v>25</v>
      </c>
      <c r="R343" s="92">
        <f t="shared" si="107"/>
        <v>100</v>
      </c>
      <c r="S343" s="92" t="str">
        <f t="shared" si="88"/>
        <v>III</v>
      </c>
      <c r="T343" s="91" t="s">
        <v>142</v>
      </c>
      <c r="U343" s="138"/>
      <c r="V343" s="138"/>
      <c r="W343" s="138"/>
      <c r="X343" s="93"/>
      <c r="Y343" s="93" t="s">
        <v>259</v>
      </c>
      <c r="Z343" s="88" t="s">
        <v>260</v>
      </c>
      <c r="AA343" s="88" t="s">
        <v>219</v>
      </c>
      <c r="AB343" s="88" t="s">
        <v>219</v>
      </c>
      <c r="AC343" s="88" t="s">
        <v>261</v>
      </c>
      <c r="AD343" s="88" t="s">
        <v>598</v>
      </c>
      <c r="AE343" s="88" t="s">
        <v>219</v>
      </c>
    </row>
    <row r="344" spans="1:31" s="102" customFormat="1" ht="68.45" customHeight="1">
      <c r="A344" s="146"/>
      <c r="B344" s="144"/>
      <c r="C344" s="144"/>
      <c r="D344" s="144"/>
      <c r="E344" s="88" t="s">
        <v>211</v>
      </c>
      <c r="F344" s="88" t="s">
        <v>253</v>
      </c>
      <c r="G344" s="88" t="s">
        <v>263</v>
      </c>
      <c r="H344" s="88" t="s">
        <v>264</v>
      </c>
      <c r="I344" s="88" t="s">
        <v>359</v>
      </c>
      <c r="J344" s="88" t="s">
        <v>266</v>
      </c>
      <c r="K344" s="88" t="s">
        <v>258</v>
      </c>
      <c r="L344" s="88" t="s">
        <v>237</v>
      </c>
      <c r="M344" s="95">
        <v>2</v>
      </c>
      <c r="N344" s="95">
        <v>2</v>
      </c>
      <c r="O344" s="92">
        <f t="shared" si="105"/>
        <v>4</v>
      </c>
      <c r="P344" s="92" t="str">
        <f t="shared" si="106"/>
        <v>Bajo</v>
      </c>
      <c r="Q344" s="95">
        <v>25</v>
      </c>
      <c r="R344" s="92">
        <f t="shared" si="107"/>
        <v>100</v>
      </c>
      <c r="S344" s="92" t="str">
        <f t="shared" si="88"/>
        <v>III</v>
      </c>
      <c r="T344" s="91" t="s">
        <v>142</v>
      </c>
      <c r="U344" s="138"/>
      <c r="V344" s="138"/>
      <c r="W344" s="138"/>
      <c r="X344" s="93"/>
      <c r="Y344" s="93" t="s">
        <v>419</v>
      </c>
      <c r="Z344" s="88" t="s">
        <v>260</v>
      </c>
      <c r="AA344" s="88" t="s">
        <v>219</v>
      </c>
      <c r="AB344" s="88" t="s">
        <v>219</v>
      </c>
      <c r="AC344" s="88" t="s">
        <v>261</v>
      </c>
      <c r="AD344" s="88" t="s">
        <v>384</v>
      </c>
      <c r="AE344" s="88" t="s">
        <v>219</v>
      </c>
    </row>
    <row r="345" spans="1:31" s="102" customFormat="1" ht="68.45" customHeight="1">
      <c r="A345" s="146"/>
      <c r="B345" s="145"/>
      <c r="C345" s="145"/>
      <c r="D345" s="145"/>
      <c r="E345" s="93" t="s">
        <v>316</v>
      </c>
      <c r="F345" s="88" t="s">
        <v>317</v>
      </c>
      <c r="G345" s="88" t="s">
        <v>318</v>
      </c>
      <c r="H345" s="88" t="s">
        <v>319</v>
      </c>
      <c r="I345" s="88" t="s">
        <v>320</v>
      </c>
      <c r="J345" s="88" t="s">
        <v>321</v>
      </c>
      <c r="K345" s="88" t="s">
        <v>322</v>
      </c>
      <c r="L345" s="88" t="s">
        <v>323</v>
      </c>
      <c r="M345" s="95">
        <v>2</v>
      </c>
      <c r="N345" s="95">
        <v>1</v>
      </c>
      <c r="O345" s="91">
        <f t="shared" si="105"/>
        <v>2</v>
      </c>
      <c r="P345" s="92" t="str">
        <f t="shared" si="106"/>
        <v>Bajo</v>
      </c>
      <c r="Q345" s="95">
        <v>10</v>
      </c>
      <c r="R345" s="92">
        <f t="shared" si="107"/>
        <v>20</v>
      </c>
      <c r="S345" s="92" t="str">
        <f t="shared" si="88"/>
        <v>IV</v>
      </c>
      <c r="T345" s="92" t="str">
        <f t="shared" ref="T345:T347" si="109">IF(S345="","",IF(OR(S345="IV",S345="III"),"Aceptable",IF(S345="II","No Aceptable o Aceptable con controles",IF(S345="I","No Aceptable","Error"))))</f>
        <v>Aceptable</v>
      </c>
      <c r="U345" s="139"/>
      <c r="V345" s="139"/>
      <c r="W345" s="139"/>
      <c r="X345" s="93"/>
      <c r="Y345" s="93" t="s">
        <v>312</v>
      </c>
      <c r="Z345" s="88" t="s">
        <v>324</v>
      </c>
      <c r="AA345" s="88" t="s">
        <v>278</v>
      </c>
      <c r="AB345" s="88" t="s">
        <v>278</v>
      </c>
      <c r="AC345" s="88" t="s">
        <v>325</v>
      </c>
      <c r="AD345" s="88" t="s">
        <v>326</v>
      </c>
      <c r="AE345" s="88" t="s">
        <v>219</v>
      </c>
    </row>
    <row r="346" spans="1:31" s="102" customFormat="1" ht="68.45" customHeight="1">
      <c r="A346" s="144" t="s">
        <v>207</v>
      </c>
      <c r="B346" s="146" t="s">
        <v>599</v>
      </c>
      <c r="C346" s="146" t="s">
        <v>600</v>
      </c>
      <c r="D346" s="150" t="s">
        <v>601</v>
      </c>
      <c r="E346" s="99" t="s">
        <v>211</v>
      </c>
      <c r="F346" s="90" t="s">
        <v>212</v>
      </c>
      <c r="G346" s="90" t="s">
        <v>344</v>
      </c>
      <c r="H346" s="88" t="s">
        <v>345</v>
      </c>
      <c r="I346" s="88" t="s">
        <v>372</v>
      </c>
      <c r="J346" s="88" t="s">
        <v>216</v>
      </c>
      <c r="K346" s="88" t="s">
        <v>274</v>
      </c>
      <c r="L346" s="88" t="s">
        <v>348</v>
      </c>
      <c r="M346" s="95">
        <v>2</v>
      </c>
      <c r="N346" s="95">
        <v>1</v>
      </c>
      <c r="O346" s="92">
        <f t="shared" si="105"/>
        <v>2</v>
      </c>
      <c r="P346" s="92" t="str">
        <f t="shared" si="106"/>
        <v>Bajo</v>
      </c>
      <c r="Q346" s="95">
        <v>10</v>
      </c>
      <c r="R346" s="92">
        <f t="shared" si="107"/>
        <v>20</v>
      </c>
      <c r="S346" s="92" t="str">
        <f t="shared" si="88"/>
        <v>IV</v>
      </c>
      <c r="T346" s="92" t="str">
        <f t="shared" si="109"/>
        <v>Aceptable</v>
      </c>
      <c r="U346" s="88"/>
      <c r="V346" s="88">
        <v>1</v>
      </c>
      <c r="W346" s="88">
        <f>U346+V346</f>
        <v>1</v>
      </c>
      <c r="X346" s="100"/>
      <c r="Y346" s="100" t="s">
        <v>349</v>
      </c>
      <c r="Z346" s="88" t="s">
        <v>218</v>
      </c>
      <c r="AA346" s="101" t="s">
        <v>278</v>
      </c>
      <c r="AB346" s="101" t="s">
        <v>278</v>
      </c>
      <c r="AC346" s="88" t="s">
        <v>373</v>
      </c>
      <c r="AD346" s="88" t="s">
        <v>350</v>
      </c>
      <c r="AE346" s="88" t="s">
        <v>221</v>
      </c>
    </row>
    <row r="347" spans="1:31" s="102" customFormat="1" ht="68.45" customHeight="1">
      <c r="A347" s="144"/>
      <c r="B347" s="146"/>
      <c r="C347" s="146"/>
      <c r="D347" s="150"/>
      <c r="E347" s="99" t="s">
        <v>374</v>
      </c>
      <c r="F347" s="88" t="s">
        <v>212</v>
      </c>
      <c r="G347" s="88" t="s">
        <v>213</v>
      </c>
      <c r="H347" s="88" t="s">
        <v>214</v>
      </c>
      <c r="I347" s="88" t="s">
        <v>215</v>
      </c>
      <c r="J347" s="88" t="s">
        <v>216</v>
      </c>
      <c r="K347" s="88" t="s">
        <v>216</v>
      </c>
      <c r="L347" s="88" t="s">
        <v>348</v>
      </c>
      <c r="M347" s="90">
        <v>2</v>
      </c>
      <c r="N347" s="90">
        <v>1</v>
      </c>
      <c r="O347" s="91">
        <f t="shared" si="105"/>
        <v>2</v>
      </c>
      <c r="P347" s="92" t="str">
        <f t="shared" si="106"/>
        <v>Bajo</v>
      </c>
      <c r="Q347" s="90">
        <v>10</v>
      </c>
      <c r="R347" s="91">
        <f t="shared" si="107"/>
        <v>20</v>
      </c>
      <c r="S347" s="92" t="str">
        <f t="shared" si="88"/>
        <v>IV</v>
      </c>
      <c r="T347" s="91" t="str">
        <f t="shared" si="109"/>
        <v>Aceptable</v>
      </c>
      <c r="U347" s="88"/>
      <c r="V347" s="88"/>
      <c r="W347" s="88"/>
      <c r="X347" s="93"/>
      <c r="Y347" s="93" t="s">
        <v>217</v>
      </c>
      <c r="Z347" s="88" t="s">
        <v>218</v>
      </c>
      <c r="AA347" s="101" t="s">
        <v>278</v>
      </c>
      <c r="AB347" s="101" t="s">
        <v>278</v>
      </c>
      <c r="AC347" s="101" t="s">
        <v>373</v>
      </c>
      <c r="AD347" s="88" t="s">
        <v>220</v>
      </c>
      <c r="AE347" s="88" t="s">
        <v>221</v>
      </c>
    </row>
    <row r="348" spans="1:31" s="102" customFormat="1" ht="68.45" customHeight="1">
      <c r="A348" s="144"/>
      <c r="B348" s="146"/>
      <c r="C348" s="146"/>
      <c r="D348" s="150"/>
      <c r="E348" s="99" t="s">
        <v>374</v>
      </c>
      <c r="F348" s="88" t="s">
        <v>150</v>
      </c>
      <c r="G348" s="88" t="s">
        <v>602</v>
      </c>
      <c r="H348" s="88" t="s">
        <v>603</v>
      </c>
      <c r="I348" s="88" t="s">
        <v>604</v>
      </c>
      <c r="J348" s="88" t="s">
        <v>216</v>
      </c>
      <c r="K348" s="88" t="s">
        <v>605</v>
      </c>
      <c r="L348" s="88" t="s">
        <v>537</v>
      </c>
      <c r="M348" s="88">
        <v>2</v>
      </c>
      <c r="N348" s="95">
        <v>1</v>
      </c>
      <c r="O348" s="91">
        <f t="shared" si="105"/>
        <v>2</v>
      </c>
      <c r="P348" s="92" t="str">
        <f t="shared" si="106"/>
        <v>Bajo</v>
      </c>
      <c r="Q348" s="95">
        <v>10</v>
      </c>
      <c r="R348" s="92">
        <v>20</v>
      </c>
      <c r="S348" s="92" t="str">
        <f t="shared" si="88"/>
        <v>IV</v>
      </c>
      <c r="T348" s="92" t="s">
        <v>144</v>
      </c>
      <c r="U348" s="88"/>
      <c r="V348" s="88"/>
      <c r="W348" s="88"/>
      <c r="X348" s="93"/>
      <c r="Y348" s="93" t="s">
        <v>538</v>
      </c>
      <c r="Z348" s="88" t="s">
        <v>539</v>
      </c>
      <c r="AA348" s="88" t="s">
        <v>219</v>
      </c>
      <c r="AB348" s="88" t="s">
        <v>219</v>
      </c>
      <c r="AC348" s="111" t="s">
        <v>606</v>
      </c>
      <c r="AD348" s="88" t="s">
        <v>607</v>
      </c>
      <c r="AE348" s="88" t="s">
        <v>219</v>
      </c>
    </row>
    <row r="349" spans="1:31" s="102" customFormat="1" ht="68.45" customHeight="1">
      <c r="A349" s="144"/>
      <c r="B349" s="146"/>
      <c r="C349" s="146"/>
      <c r="D349" s="150"/>
      <c r="E349" s="88" t="s">
        <v>211</v>
      </c>
      <c r="F349" s="88" t="s">
        <v>150</v>
      </c>
      <c r="G349" s="88" t="s">
        <v>242</v>
      </c>
      <c r="H349" s="88" t="s">
        <v>247</v>
      </c>
      <c r="I349" s="88" t="s">
        <v>248</v>
      </c>
      <c r="J349" s="88" t="s">
        <v>216</v>
      </c>
      <c r="K349" s="88" t="s">
        <v>236</v>
      </c>
      <c r="L349" s="88" t="s">
        <v>216</v>
      </c>
      <c r="M349" s="90">
        <v>2</v>
      </c>
      <c r="N349" s="90">
        <v>1</v>
      </c>
      <c r="O349" s="91">
        <f t="shared" si="105"/>
        <v>2</v>
      </c>
      <c r="P349" s="92" t="str">
        <f t="shared" si="106"/>
        <v>Bajo</v>
      </c>
      <c r="Q349" s="90">
        <v>10</v>
      </c>
      <c r="R349" s="92">
        <v>20</v>
      </c>
      <c r="S349" s="92" t="str">
        <f t="shared" si="88"/>
        <v>IV</v>
      </c>
      <c r="T349" s="92" t="s">
        <v>144</v>
      </c>
      <c r="U349" s="88"/>
      <c r="V349" s="88"/>
      <c r="W349" s="88"/>
      <c r="X349" s="93"/>
      <c r="Y349" s="93" t="s">
        <v>249</v>
      </c>
      <c r="Z349" s="88" t="s">
        <v>250</v>
      </c>
      <c r="AA349" s="88" t="s">
        <v>219</v>
      </c>
      <c r="AB349" s="88" t="s">
        <v>251</v>
      </c>
      <c r="AC349" s="88" t="s">
        <v>219</v>
      </c>
      <c r="AD349" s="88" t="s">
        <v>252</v>
      </c>
      <c r="AE349" s="88" t="s">
        <v>219</v>
      </c>
    </row>
    <row r="350" spans="1:31" s="102" customFormat="1" ht="68.45" customHeight="1">
      <c r="A350" s="144"/>
      <c r="B350" s="146"/>
      <c r="C350" s="146"/>
      <c r="D350" s="150"/>
      <c r="E350" s="99" t="s">
        <v>211</v>
      </c>
      <c r="F350" s="88" t="s">
        <v>151</v>
      </c>
      <c r="G350" s="88" t="s">
        <v>179</v>
      </c>
      <c r="H350" s="88" t="s">
        <v>375</v>
      </c>
      <c r="I350" s="88" t="s">
        <v>376</v>
      </c>
      <c r="J350" s="88" t="s">
        <v>216</v>
      </c>
      <c r="K350" s="88" t="s">
        <v>216</v>
      </c>
      <c r="L350" s="88" t="s">
        <v>216</v>
      </c>
      <c r="M350" s="95">
        <v>2</v>
      </c>
      <c r="N350" s="95">
        <v>1</v>
      </c>
      <c r="O350" s="91">
        <f t="shared" si="105"/>
        <v>2</v>
      </c>
      <c r="P350" s="92" t="str">
        <f t="shared" si="106"/>
        <v>Bajo</v>
      </c>
      <c r="Q350" s="95">
        <v>10</v>
      </c>
      <c r="R350" s="92">
        <f t="shared" ref="R350:R359" si="110">IF(OR(Q350="",O350=""),"",IF(ISTEXT(O350),"N/A",O350*Q350))</f>
        <v>20</v>
      </c>
      <c r="S350" s="92" t="str">
        <f t="shared" si="88"/>
        <v>IV</v>
      </c>
      <c r="T350" s="92" t="str">
        <f t="shared" ref="T350" si="111">IF(S350="","",IF(OR(S350="IV",S350="III"),"Aceptable",IF(S350="II","No Aceptable o Aceptable con controles",IF(S350="I","No Aceptable","Error"))))</f>
        <v>Aceptable</v>
      </c>
      <c r="U350" s="88"/>
      <c r="V350" s="88"/>
      <c r="W350" s="88"/>
      <c r="X350" s="100"/>
      <c r="Y350" s="100" t="s">
        <v>377</v>
      </c>
      <c r="Z350" s="88" t="s">
        <v>277</v>
      </c>
      <c r="AA350" s="101" t="s">
        <v>278</v>
      </c>
      <c r="AB350" s="101" t="s">
        <v>278</v>
      </c>
      <c r="AC350" s="101" t="s">
        <v>378</v>
      </c>
      <c r="AD350" s="101" t="s">
        <v>379</v>
      </c>
      <c r="AE350" s="88" t="s">
        <v>221</v>
      </c>
    </row>
    <row r="351" spans="1:31" s="102" customFormat="1" ht="68.45" customHeight="1">
      <c r="A351" s="144"/>
      <c r="B351" s="146"/>
      <c r="C351" s="146"/>
      <c r="D351" s="150"/>
      <c r="E351" s="109" t="s">
        <v>211</v>
      </c>
      <c r="F351" s="98" t="s">
        <v>253</v>
      </c>
      <c r="G351" s="98" t="s">
        <v>254</v>
      </c>
      <c r="H351" s="98" t="s">
        <v>385</v>
      </c>
      <c r="I351" s="98" t="s">
        <v>386</v>
      </c>
      <c r="J351" s="98" t="s">
        <v>216</v>
      </c>
      <c r="K351" s="98" t="s">
        <v>258</v>
      </c>
      <c r="L351" s="98" t="s">
        <v>237</v>
      </c>
      <c r="M351" s="106">
        <v>2</v>
      </c>
      <c r="N351" s="106">
        <v>4</v>
      </c>
      <c r="O351" s="104">
        <f t="shared" si="105"/>
        <v>8</v>
      </c>
      <c r="P351" s="105" t="str">
        <f t="shared" si="106"/>
        <v>Medio</v>
      </c>
      <c r="Q351" s="106">
        <v>10</v>
      </c>
      <c r="R351" s="105">
        <f t="shared" si="110"/>
        <v>80</v>
      </c>
      <c r="S351" s="105" t="str">
        <f t="shared" si="88"/>
        <v>III</v>
      </c>
      <c r="T351" s="104" t="s">
        <v>142</v>
      </c>
      <c r="U351" s="88"/>
      <c r="V351" s="88"/>
      <c r="W351" s="88"/>
      <c r="X351" s="110"/>
      <c r="Y351" s="110" t="s">
        <v>387</v>
      </c>
      <c r="Z351" s="88" t="s">
        <v>260</v>
      </c>
      <c r="AA351" s="101" t="s">
        <v>278</v>
      </c>
      <c r="AB351" s="101" t="s">
        <v>278</v>
      </c>
      <c r="AC351" s="88" t="s">
        <v>383</v>
      </c>
      <c r="AD351" s="88" t="s">
        <v>384</v>
      </c>
      <c r="AE351" s="88" t="s">
        <v>219</v>
      </c>
    </row>
    <row r="352" spans="1:31" s="102" customFormat="1" ht="68.45" customHeight="1">
      <c r="A352" s="144"/>
      <c r="B352" s="146"/>
      <c r="C352" s="146"/>
      <c r="D352" s="150"/>
      <c r="E352" s="109" t="s">
        <v>211</v>
      </c>
      <c r="F352" s="98" t="s">
        <v>280</v>
      </c>
      <c r="G352" s="98" t="s">
        <v>297</v>
      </c>
      <c r="H352" s="126" t="s">
        <v>608</v>
      </c>
      <c r="I352" s="127" t="s">
        <v>609</v>
      </c>
      <c r="J352" s="98" t="s">
        <v>216</v>
      </c>
      <c r="K352" s="128" t="s">
        <v>610</v>
      </c>
      <c r="L352" s="129" t="s">
        <v>611</v>
      </c>
      <c r="M352" s="106">
        <v>2</v>
      </c>
      <c r="N352" s="106">
        <v>4</v>
      </c>
      <c r="O352" s="104">
        <f t="shared" si="105"/>
        <v>8</v>
      </c>
      <c r="P352" s="105" t="str">
        <f t="shared" si="106"/>
        <v>Medio</v>
      </c>
      <c r="Q352" s="106">
        <v>10</v>
      </c>
      <c r="R352" s="105">
        <f t="shared" si="110"/>
        <v>80</v>
      </c>
      <c r="S352" s="105" t="str">
        <f t="shared" si="88"/>
        <v>III</v>
      </c>
      <c r="T352" s="104" t="s">
        <v>142</v>
      </c>
      <c r="U352" s="88"/>
      <c r="V352" s="88"/>
      <c r="W352" s="88"/>
      <c r="X352" s="130"/>
      <c r="Y352" s="130" t="s">
        <v>612</v>
      </c>
      <c r="Z352" s="88" t="s">
        <v>613</v>
      </c>
      <c r="AA352" s="101" t="s">
        <v>278</v>
      </c>
      <c r="AB352" s="88" t="s">
        <v>219</v>
      </c>
      <c r="AC352" s="131" t="s">
        <v>614</v>
      </c>
      <c r="AD352" s="131" t="s">
        <v>615</v>
      </c>
      <c r="AE352" s="131" t="s">
        <v>616</v>
      </c>
    </row>
    <row r="353" spans="1:31" s="102" customFormat="1" ht="68.45" customHeight="1">
      <c r="A353" s="144"/>
      <c r="B353" s="146"/>
      <c r="C353" s="146"/>
      <c r="D353" s="150"/>
      <c r="E353" s="109" t="s">
        <v>211</v>
      </c>
      <c r="F353" s="98" t="s">
        <v>280</v>
      </c>
      <c r="G353" s="98" t="s">
        <v>297</v>
      </c>
      <c r="H353" s="126" t="s">
        <v>617</v>
      </c>
      <c r="I353" s="127" t="s">
        <v>618</v>
      </c>
      <c r="J353" s="98" t="s">
        <v>216</v>
      </c>
      <c r="K353" s="128" t="s">
        <v>610</v>
      </c>
      <c r="L353" s="129" t="s">
        <v>619</v>
      </c>
      <c r="M353" s="106">
        <v>2</v>
      </c>
      <c r="N353" s="106">
        <v>4</v>
      </c>
      <c r="O353" s="104">
        <f t="shared" si="105"/>
        <v>8</v>
      </c>
      <c r="P353" s="105" t="str">
        <f t="shared" si="106"/>
        <v>Medio</v>
      </c>
      <c r="Q353" s="106">
        <v>10</v>
      </c>
      <c r="R353" s="105">
        <f t="shared" si="110"/>
        <v>80</v>
      </c>
      <c r="S353" s="105" t="str">
        <f t="shared" si="88"/>
        <v>III</v>
      </c>
      <c r="T353" s="104" t="s">
        <v>142</v>
      </c>
      <c r="U353" s="88"/>
      <c r="V353" s="88"/>
      <c r="W353" s="88"/>
      <c r="X353" s="130"/>
      <c r="Y353" s="130" t="s">
        <v>620</v>
      </c>
      <c r="Z353" s="88" t="s">
        <v>363</v>
      </c>
      <c r="AA353" s="101" t="s">
        <v>278</v>
      </c>
      <c r="AB353" s="88" t="s">
        <v>219</v>
      </c>
      <c r="AC353" s="131" t="s">
        <v>614</v>
      </c>
      <c r="AD353" s="131" t="s">
        <v>615</v>
      </c>
      <c r="AE353" s="131" t="s">
        <v>621</v>
      </c>
    </row>
    <row r="354" spans="1:31" s="102" customFormat="1" ht="68.45" customHeight="1">
      <c r="A354" s="144"/>
      <c r="B354" s="146"/>
      <c r="C354" s="146"/>
      <c r="D354" s="150"/>
      <c r="E354" s="109" t="s">
        <v>211</v>
      </c>
      <c r="F354" s="98" t="s">
        <v>280</v>
      </c>
      <c r="G354" s="98" t="s">
        <v>297</v>
      </c>
      <c r="H354" s="126" t="s">
        <v>622</v>
      </c>
      <c r="I354" s="132" t="s">
        <v>623</v>
      </c>
      <c r="J354" s="98" t="s">
        <v>216</v>
      </c>
      <c r="K354" s="128" t="s">
        <v>610</v>
      </c>
      <c r="L354" s="129" t="s">
        <v>624</v>
      </c>
      <c r="M354" s="106">
        <v>2</v>
      </c>
      <c r="N354" s="106">
        <v>4</v>
      </c>
      <c r="O354" s="104">
        <f t="shared" si="105"/>
        <v>8</v>
      </c>
      <c r="P354" s="105" t="str">
        <f t="shared" si="106"/>
        <v>Medio</v>
      </c>
      <c r="Q354" s="106">
        <v>10</v>
      </c>
      <c r="R354" s="105">
        <f t="shared" si="110"/>
        <v>80</v>
      </c>
      <c r="S354" s="105" t="str">
        <f t="shared" si="88"/>
        <v>III</v>
      </c>
      <c r="T354" s="104" t="s">
        <v>142</v>
      </c>
      <c r="U354" s="88"/>
      <c r="V354" s="88"/>
      <c r="W354" s="88"/>
      <c r="X354" s="133"/>
      <c r="Y354" s="133" t="s">
        <v>625</v>
      </c>
      <c r="Z354" s="88" t="s">
        <v>368</v>
      </c>
      <c r="AA354" s="101" t="s">
        <v>278</v>
      </c>
      <c r="AB354" s="88" t="s">
        <v>219</v>
      </c>
      <c r="AC354" s="131" t="s">
        <v>614</v>
      </c>
      <c r="AD354" s="131" t="s">
        <v>615</v>
      </c>
      <c r="AE354" s="134" t="s">
        <v>626</v>
      </c>
    </row>
    <row r="355" spans="1:31" s="102" customFormat="1" ht="68.45" customHeight="1">
      <c r="A355" s="144"/>
      <c r="B355" s="146"/>
      <c r="C355" s="146"/>
      <c r="D355" s="150"/>
      <c r="E355" s="99" t="s">
        <v>211</v>
      </c>
      <c r="F355" s="88" t="s">
        <v>280</v>
      </c>
      <c r="G355" s="88" t="s">
        <v>297</v>
      </c>
      <c r="H355" s="111" t="s">
        <v>388</v>
      </c>
      <c r="I355" s="111" t="s">
        <v>389</v>
      </c>
      <c r="J355" s="111" t="s">
        <v>299</v>
      </c>
      <c r="K355" s="88" t="s">
        <v>300</v>
      </c>
      <c r="L355" s="88" t="s">
        <v>301</v>
      </c>
      <c r="M355" s="95">
        <v>2</v>
      </c>
      <c r="N355" s="95">
        <v>4</v>
      </c>
      <c r="O355" s="91">
        <f t="shared" si="105"/>
        <v>8</v>
      </c>
      <c r="P355" s="92" t="str">
        <f t="shared" si="106"/>
        <v>Medio</v>
      </c>
      <c r="Q355" s="95">
        <v>60</v>
      </c>
      <c r="R355" s="92">
        <f t="shared" si="110"/>
        <v>480</v>
      </c>
      <c r="S355" s="92" t="str">
        <f t="shared" si="88"/>
        <v>II</v>
      </c>
      <c r="T355" s="91" t="str">
        <f t="shared" ref="T355:T359" si="112">IF(S355="","",IF(OR(S355="IV",S355="III"),"Aceptable",IF(S355="II","No Aceptable o Aceptable con controles",IF(S355="I","No Aceptable","Error"))))</f>
        <v>No Aceptable o Aceptable con controles</v>
      </c>
      <c r="U355" s="88"/>
      <c r="V355" s="88"/>
      <c r="W355" s="88"/>
      <c r="X355" s="100"/>
      <c r="Y355" s="100" t="s">
        <v>390</v>
      </c>
      <c r="Z355" s="88" t="s">
        <v>303</v>
      </c>
      <c r="AA355" s="101" t="s">
        <v>278</v>
      </c>
      <c r="AB355" s="88" t="s">
        <v>219</v>
      </c>
      <c r="AC355" s="88" t="s">
        <v>391</v>
      </c>
      <c r="AD355" s="88" t="s">
        <v>392</v>
      </c>
      <c r="AE355" s="88" t="s">
        <v>219</v>
      </c>
    </row>
    <row r="356" spans="1:31" s="102" customFormat="1" ht="68.45" customHeight="1">
      <c r="A356" s="144"/>
      <c r="B356" s="146"/>
      <c r="C356" s="146"/>
      <c r="D356" s="150"/>
      <c r="E356" s="99" t="s">
        <v>211</v>
      </c>
      <c r="F356" s="88" t="s">
        <v>280</v>
      </c>
      <c r="G356" s="88" t="s">
        <v>281</v>
      </c>
      <c r="H356" s="88" t="s">
        <v>393</v>
      </c>
      <c r="I356" s="88" t="s">
        <v>295</v>
      </c>
      <c r="J356" s="88" t="s">
        <v>216</v>
      </c>
      <c r="K356" s="88" t="s">
        <v>216</v>
      </c>
      <c r="L356" s="88" t="s">
        <v>284</v>
      </c>
      <c r="M356" s="95">
        <v>2</v>
      </c>
      <c r="N356" s="95">
        <v>4</v>
      </c>
      <c r="O356" s="91">
        <f t="shared" si="105"/>
        <v>8</v>
      </c>
      <c r="P356" s="92" t="str">
        <f t="shared" si="106"/>
        <v>Medio</v>
      </c>
      <c r="Q356" s="95">
        <v>60</v>
      </c>
      <c r="R356" s="92">
        <f t="shared" si="110"/>
        <v>480</v>
      </c>
      <c r="S356" s="92" t="str">
        <f t="shared" si="88"/>
        <v>II</v>
      </c>
      <c r="T356" s="91" t="str">
        <f t="shared" si="112"/>
        <v>No Aceptable o Aceptable con controles</v>
      </c>
      <c r="U356" s="88"/>
      <c r="V356" s="88"/>
      <c r="W356" s="88"/>
      <c r="X356" s="100"/>
      <c r="Y356" s="100" t="s">
        <v>394</v>
      </c>
      <c r="Z356" s="101" t="s">
        <v>292</v>
      </c>
      <c r="AA356" s="101" t="s">
        <v>278</v>
      </c>
      <c r="AB356" s="112" t="s">
        <v>278</v>
      </c>
      <c r="AC356" s="111" t="s">
        <v>219</v>
      </c>
      <c r="AD356" s="111" t="s">
        <v>296</v>
      </c>
      <c r="AE356" s="88" t="s">
        <v>219</v>
      </c>
    </row>
    <row r="357" spans="1:31" s="102" customFormat="1" ht="68.45" customHeight="1">
      <c r="A357" s="145"/>
      <c r="B357" s="146"/>
      <c r="C357" s="146"/>
      <c r="D357" s="150"/>
      <c r="E357" s="93" t="s">
        <v>316</v>
      </c>
      <c r="F357" s="88" t="s">
        <v>317</v>
      </c>
      <c r="G357" s="88" t="s">
        <v>318</v>
      </c>
      <c r="H357" s="88" t="s">
        <v>319</v>
      </c>
      <c r="I357" s="88" t="s">
        <v>320</v>
      </c>
      <c r="J357" s="88" t="s">
        <v>321</v>
      </c>
      <c r="K357" s="88" t="s">
        <v>322</v>
      </c>
      <c r="L357" s="88" t="s">
        <v>323</v>
      </c>
      <c r="M357" s="95">
        <v>2</v>
      </c>
      <c r="N357" s="95">
        <v>1</v>
      </c>
      <c r="O357" s="91">
        <f t="shared" si="105"/>
        <v>2</v>
      </c>
      <c r="P357" s="92" t="str">
        <f t="shared" si="106"/>
        <v>Bajo</v>
      </c>
      <c r="Q357" s="95">
        <v>10</v>
      </c>
      <c r="R357" s="92">
        <f t="shared" si="110"/>
        <v>20</v>
      </c>
      <c r="S357" s="92" t="str">
        <f t="shared" si="88"/>
        <v>IV</v>
      </c>
      <c r="T357" s="92" t="str">
        <f t="shared" si="112"/>
        <v>Aceptable</v>
      </c>
      <c r="U357" s="88"/>
      <c r="V357" s="88"/>
      <c r="W357" s="88"/>
      <c r="X357" s="93"/>
      <c r="Y357" s="93" t="s">
        <v>312</v>
      </c>
      <c r="Z357" s="88" t="s">
        <v>324</v>
      </c>
      <c r="AA357" s="88" t="s">
        <v>278</v>
      </c>
      <c r="AB357" s="88" t="s">
        <v>278</v>
      </c>
      <c r="AC357" s="88" t="s">
        <v>325</v>
      </c>
      <c r="AD357" s="88" t="s">
        <v>326</v>
      </c>
      <c r="AE357" s="88" t="s">
        <v>219</v>
      </c>
    </row>
    <row r="358" spans="1:31" s="102" customFormat="1" ht="68.45" customHeight="1">
      <c r="A358" s="143" t="s">
        <v>207</v>
      </c>
      <c r="B358" s="146" t="s">
        <v>627</v>
      </c>
      <c r="C358" s="146" t="s">
        <v>628</v>
      </c>
      <c r="D358" s="150" t="s">
        <v>629</v>
      </c>
      <c r="E358" s="99" t="s">
        <v>211</v>
      </c>
      <c r="F358" s="90" t="s">
        <v>212</v>
      </c>
      <c r="G358" s="90" t="s">
        <v>344</v>
      </c>
      <c r="H358" s="88" t="s">
        <v>345</v>
      </c>
      <c r="I358" s="88" t="s">
        <v>372</v>
      </c>
      <c r="J358" s="88" t="s">
        <v>216</v>
      </c>
      <c r="K358" s="88" t="s">
        <v>274</v>
      </c>
      <c r="L358" s="88" t="s">
        <v>348</v>
      </c>
      <c r="M358" s="95">
        <v>2</v>
      </c>
      <c r="N358" s="95">
        <v>1</v>
      </c>
      <c r="O358" s="91">
        <f t="shared" si="105"/>
        <v>2</v>
      </c>
      <c r="P358" s="92" t="str">
        <f t="shared" si="106"/>
        <v>Bajo</v>
      </c>
      <c r="Q358" s="95">
        <v>10</v>
      </c>
      <c r="R358" s="92">
        <f t="shared" si="110"/>
        <v>20</v>
      </c>
      <c r="S358" s="92" t="str">
        <f t="shared" si="88"/>
        <v>IV</v>
      </c>
      <c r="T358" s="92" t="str">
        <f t="shared" si="112"/>
        <v>Aceptable</v>
      </c>
      <c r="U358" s="88"/>
      <c r="V358" s="88">
        <v>1</v>
      </c>
      <c r="W358" s="88">
        <f>U358+V358</f>
        <v>1</v>
      </c>
      <c r="X358" s="100"/>
      <c r="Y358" s="100" t="s">
        <v>349</v>
      </c>
      <c r="Z358" s="88" t="s">
        <v>218</v>
      </c>
      <c r="AA358" s="101" t="s">
        <v>278</v>
      </c>
      <c r="AB358" s="101" t="s">
        <v>278</v>
      </c>
      <c r="AC358" s="88" t="s">
        <v>373</v>
      </c>
      <c r="AD358" s="88" t="s">
        <v>350</v>
      </c>
      <c r="AE358" s="88" t="s">
        <v>221</v>
      </c>
    </row>
    <row r="359" spans="1:31" s="102" customFormat="1" ht="68.45" customHeight="1">
      <c r="A359" s="144"/>
      <c r="B359" s="146"/>
      <c r="C359" s="146"/>
      <c r="D359" s="150"/>
      <c r="E359" s="99" t="s">
        <v>374</v>
      </c>
      <c r="F359" s="88" t="s">
        <v>212</v>
      </c>
      <c r="G359" s="88" t="s">
        <v>213</v>
      </c>
      <c r="H359" s="88" t="s">
        <v>214</v>
      </c>
      <c r="I359" s="88" t="s">
        <v>215</v>
      </c>
      <c r="J359" s="88" t="s">
        <v>216</v>
      </c>
      <c r="K359" s="88" t="s">
        <v>216</v>
      </c>
      <c r="L359" s="88" t="s">
        <v>348</v>
      </c>
      <c r="M359" s="90">
        <v>2</v>
      </c>
      <c r="N359" s="90">
        <v>1</v>
      </c>
      <c r="O359" s="91">
        <f t="shared" si="105"/>
        <v>2</v>
      </c>
      <c r="P359" s="92" t="str">
        <f t="shared" si="106"/>
        <v>Bajo</v>
      </c>
      <c r="Q359" s="90">
        <v>10</v>
      </c>
      <c r="R359" s="91">
        <f t="shared" si="110"/>
        <v>20</v>
      </c>
      <c r="S359" s="92" t="str">
        <f t="shared" si="88"/>
        <v>IV</v>
      </c>
      <c r="T359" s="91" t="str">
        <f t="shared" si="112"/>
        <v>Aceptable</v>
      </c>
      <c r="U359" s="88"/>
      <c r="V359" s="88"/>
      <c r="W359" s="88"/>
      <c r="X359" s="93"/>
      <c r="Y359" s="93" t="s">
        <v>217</v>
      </c>
      <c r="Z359" s="88" t="s">
        <v>218</v>
      </c>
      <c r="AA359" s="101" t="s">
        <v>278</v>
      </c>
      <c r="AB359" s="101" t="s">
        <v>278</v>
      </c>
      <c r="AC359" s="101" t="s">
        <v>373</v>
      </c>
      <c r="AD359" s="88" t="s">
        <v>220</v>
      </c>
      <c r="AE359" s="88" t="s">
        <v>221</v>
      </c>
    </row>
    <row r="360" spans="1:31" s="102" customFormat="1" ht="68.45" customHeight="1">
      <c r="A360" s="144"/>
      <c r="B360" s="146"/>
      <c r="C360" s="146"/>
      <c r="D360" s="150"/>
      <c r="E360" s="99" t="s">
        <v>374</v>
      </c>
      <c r="F360" s="88" t="s">
        <v>150</v>
      </c>
      <c r="G360" s="88" t="s">
        <v>602</v>
      </c>
      <c r="H360" s="88" t="s">
        <v>603</v>
      </c>
      <c r="I360" s="88" t="s">
        <v>630</v>
      </c>
      <c r="J360" s="88" t="s">
        <v>216</v>
      </c>
      <c r="K360" s="88" t="s">
        <v>605</v>
      </c>
      <c r="L360" s="88" t="s">
        <v>537</v>
      </c>
      <c r="M360" s="90">
        <v>2</v>
      </c>
      <c r="N360" s="90">
        <v>1</v>
      </c>
      <c r="O360" s="91">
        <f t="shared" si="105"/>
        <v>2</v>
      </c>
      <c r="P360" s="92" t="str">
        <f t="shared" si="106"/>
        <v>Bajo</v>
      </c>
      <c r="Q360" s="95">
        <v>10</v>
      </c>
      <c r="R360" s="92">
        <v>20</v>
      </c>
      <c r="S360" s="92" t="str">
        <f t="shared" si="88"/>
        <v>IV</v>
      </c>
      <c r="T360" s="92" t="s">
        <v>144</v>
      </c>
      <c r="U360" s="88"/>
      <c r="V360" s="88"/>
      <c r="W360" s="88"/>
      <c r="X360" s="93"/>
      <c r="Y360" s="93" t="s">
        <v>538</v>
      </c>
      <c r="Z360" s="88" t="s">
        <v>539</v>
      </c>
      <c r="AA360" s="88" t="s">
        <v>219</v>
      </c>
      <c r="AB360" s="88" t="s">
        <v>219</v>
      </c>
      <c r="AC360" s="111" t="s">
        <v>606</v>
      </c>
      <c r="AD360" s="88" t="s">
        <v>607</v>
      </c>
      <c r="AE360" s="88" t="s">
        <v>219</v>
      </c>
    </row>
    <row r="361" spans="1:31" s="102" customFormat="1" ht="68.45" customHeight="1">
      <c r="A361" s="144"/>
      <c r="B361" s="146"/>
      <c r="C361" s="146"/>
      <c r="D361" s="150"/>
      <c r="E361" s="88" t="s">
        <v>211</v>
      </c>
      <c r="F361" s="88" t="s">
        <v>150</v>
      </c>
      <c r="G361" s="88" t="s">
        <v>242</v>
      </c>
      <c r="H361" s="88" t="s">
        <v>247</v>
      </c>
      <c r="I361" s="88" t="s">
        <v>248</v>
      </c>
      <c r="J361" s="88" t="s">
        <v>216</v>
      </c>
      <c r="K361" s="88" t="s">
        <v>236</v>
      </c>
      <c r="L361" s="88" t="s">
        <v>216</v>
      </c>
      <c r="M361" s="90">
        <v>2</v>
      </c>
      <c r="N361" s="90">
        <v>1</v>
      </c>
      <c r="O361" s="91">
        <f t="shared" si="105"/>
        <v>2</v>
      </c>
      <c r="P361" s="92" t="str">
        <f t="shared" si="106"/>
        <v>Bajo</v>
      </c>
      <c r="Q361" s="90">
        <v>10</v>
      </c>
      <c r="R361" s="92">
        <v>20</v>
      </c>
      <c r="S361" s="92" t="str">
        <f t="shared" si="88"/>
        <v>IV</v>
      </c>
      <c r="T361" s="92" t="s">
        <v>144</v>
      </c>
      <c r="U361" s="88"/>
      <c r="V361" s="88"/>
      <c r="W361" s="88"/>
      <c r="X361" s="93"/>
      <c r="Y361" s="93" t="s">
        <v>249</v>
      </c>
      <c r="Z361" s="88" t="s">
        <v>250</v>
      </c>
      <c r="AA361" s="88" t="s">
        <v>219</v>
      </c>
      <c r="AB361" s="88" t="s">
        <v>251</v>
      </c>
      <c r="AC361" s="88" t="s">
        <v>219</v>
      </c>
      <c r="AD361" s="88" t="s">
        <v>252</v>
      </c>
      <c r="AE361" s="88" t="s">
        <v>219</v>
      </c>
    </row>
    <row r="362" spans="1:31" s="102" customFormat="1" ht="68.45" customHeight="1">
      <c r="A362" s="144"/>
      <c r="B362" s="146"/>
      <c r="C362" s="146"/>
      <c r="D362" s="150"/>
      <c r="E362" s="99" t="s">
        <v>211</v>
      </c>
      <c r="F362" s="88" t="s">
        <v>151</v>
      </c>
      <c r="G362" s="88" t="s">
        <v>179</v>
      </c>
      <c r="H362" s="88" t="s">
        <v>375</v>
      </c>
      <c r="I362" s="88" t="s">
        <v>376</v>
      </c>
      <c r="J362" s="88" t="s">
        <v>216</v>
      </c>
      <c r="K362" s="88" t="s">
        <v>216</v>
      </c>
      <c r="L362" s="88" t="s">
        <v>216</v>
      </c>
      <c r="M362" s="95">
        <v>2</v>
      </c>
      <c r="N362" s="95">
        <v>1</v>
      </c>
      <c r="O362" s="91">
        <f t="shared" si="105"/>
        <v>2</v>
      </c>
      <c r="P362" s="92" t="str">
        <f t="shared" si="106"/>
        <v>Bajo</v>
      </c>
      <c r="Q362" s="95">
        <v>10</v>
      </c>
      <c r="R362" s="92">
        <f t="shared" ref="R362:R374" si="113">IF(OR(Q362="",O362=""),"",IF(ISTEXT(O362),"N/A",O362*Q362))</f>
        <v>20</v>
      </c>
      <c r="S362" s="92" t="str">
        <f t="shared" si="88"/>
        <v>IV</v>
      </c>
      <c r="T362" s="92" t="str">
        <f t="shared" ref="T362" si="114">IF(S362="","",IF(OR(S362="IV",S362="III"),"Aceptable",IF(S362="II","No Aceptable o Aceptable con controles",IF(S362="I","No Aceptable","Error"))))</f>
        <v>Aceptable</v>
      </c>
      <c r="U362" s="88"/>
      <c r="V362" s="88"/>
      <c r="W362" s="88"/>
      <c r="X362" s="100"/>
      <c r="Y362" s="100" t="s">
        <v>377</v>
      </c>
      <c r="Z362" s="88" t="s">
        <v>277</v>
      </c>
      <c r="AA362" s="101" t="s">
        <v>278</v>
      </c>
      <c r="AB362" s="101" t="s">
        <v>278</v>
      </c>
      <c r="AC362" s="101" t="s">
        <v>378</v>
      </c>
      <c r="AD362" s="101" t="s">
        <v>379</v>
      </c>
      <c r="AE362" s="88" t="s">
        <v>221</v>
      </c>
    </row>
    <row r="363" spans="1:31" s="102" customFormat="1" ht="68.45" customHeight="1">
      <c r="A363" s="144"/>
      <c r="B363" s="146"/>
      <c r="C363" s="146"/>
      <c r="D363" s="150"/>
      <c r="E363" s="109" t="s">
        <v>211</v>
      </c>
      <c r="F363" s="98" t="s">
        <v>253</v>
      </c>
      <c r="G363" s="98" t="s">
        <v>254</v>
      </c>
      <c r="H363" s="98" t="s">
        <v>385</v>
      </c>
      <c r="I363" s="98" t="s">
        <v>386</v>
      </c>
      <c r="J363" s="98" t="s">
        <v>216</v>
      </c>
      <c r="K363" s="98" t="s">
        <v>258</v>
      </c>
      <c r="L363" s="98" t="s">
        <v>237</v>
      </c>
      <c r="M363" s="106">
        <v>2</v>
      </c>
      <c r="N363" s="106">
        <v>4</v>
      </c>
      <c r="O363" s="104">
        <f t="shared" si="105"/>
        <v>8</v>
      </c>
      <c r="P363" s="105" t="str">
        <f t="shared" si="106"/>
        <v>Medio</v>
      </c>
      <c r="Q363" s="106">
        <v>10</v>
      </c>
      <c r="R363" s="105">
        <f t="shared" si="113"/>
        <v>80</v>
      </c>
      <c r="S363" s="105" t="str">
        <f t="shared" si="88"/>
        <v>III</v>
      </c>
      <c r="T363" s="91" t="s">
        <v>142</v>
      </c>
      <c r="U363" s="88"/>
      <c r="V363" s="88"/>
      <c r="W363" s="88"/>
      <c r="X363" s="110"/>
      <c r="Y363" s="110" t="s">
        <v>387</v>
      </c>
      <c r="Z363" s="88" t="s">
        <v>260</v>
      </c>
      <c r="AA363" s="101" t="s">
        <v>278</v>
      </c>
      <c r="AB363" s="101" t="s">
        <v>278</v>
      </c>
      <c r="AC363" s="88" t="s">
        <v>383</v>
      </c>
      <c r="AD363" s="88" t="s">
        <v>384</v>
      </c>
      <c r="AE363" s="88" t="s">
        <v>219</v>
      </c>
    </row>
    <row r="364" spans="1:31" s="102" customFormat="1" ht="68.45" customHeight="1">
      <c r="A364" s="144"/>
      <c r="B364" s="146"/>
      <c r="C364" s="146"/>
      <c r="D364" s="150"/>
      <c r="E364" s="109" t="s">
        <v>211</v>
      </c>
      <c r="F364" s="98" t="s">
        <v>280</v>
      </c>
      <c r="G364" s="98" t="s">
        <v>297</v>
      </c>
      <c r="H364" s="126" t="s">
        <v>608</v>
      </c>
      <c r="I364" s="127" t="s">
        <v>609</v>
      </c>
      <c r="J364" s="98" t="s">
        <v>216</v>
      </c>
      <c r="K364" s="128" t="s">
        <v>610</v>
      </c>
      <c r="L364" s="129" t="s">
        <v>611</v>
      </c>
      <c r="M364" s="106">
        <v>2</v>
      </c>
      <c r="N364" s="106">
        <v>4</v>
      </c>
      <c r="O364" s="104">
        <f t="shared" si="105"/>
        <v>8</v>
      </c>
      <c r="P364" s="105" t="str">
        <f t="shared" si="106"/>
        <v>Medio</v>
      </c>
      <c r="Q364" s="106">
        <v>10</v>
      </c>
      <c r="R364" s="105">
        <f t="shared" si="113"/>
        <v>80</v>
      </c>
      <c r="S364" s="105" t="str">
        <f t="shared" ref="S364:S427" si="115">IF(R364="","",IF(ISTEXT(R364),"IV",IF(R364=20,"IV",IF(AND(R364&gt;=40,R364&lt;=120),"III",IF(AND(R364&gt;=150,R364&lt;=500),"II",IF(AND(R364&gt;=600,R364&lt;=4000),"I","Error"))))))</f>
        <v>III</v>
      </c>
      <c r="T364" s="91" t="s">
        <v>142</v>
      </c>
      <c r="U364" s="88"/>
      <c r="V364" s="88"/>
      <c r="W364" s="88"/>
      <c r="X364" s="130"/>
      <c r="Y364" s="130" t="s">
        <v>612</v>
      </c>
      <c r="Z364" s="88" t="s">
        <v>613</v>
      </c>
      <c r="AA364" s="101" t="s">
        <v>278</v>
      </c>
      <c r="AB364" s="88" t="s">
        <v>219</v>
      </c>
      <c r="AC364" s="131" t="s">
        <v>614</v>
      </c>
      <c r="AD364" s="131" t="s">
        <v>615</v>
      </c>
      <c r="AE364" s="131" t="s">
        <v>616</v>
      </c>
    </row>
    <row r="365" spans="1:31" s="102" customFormat="1" ht="68.45" customHeight="1">
      <c r="A365" s="144"/>
      <c r="B365" s="146"/>
      <c r="C365" s="146"/>
      <c r="D365" s="150"/>
      <c r="E365" s="109" t="s">
        <v>211</v>
      </c>
      <c r="F365" s="98" t="s">
        <v>280</v>
      </c>
      <c r="G365" s="98" t="s">
        <v>297</v>
      </c>
      <c r="H365" s="126" t="s">
        <v>617</v>
      </c>
      <c r="I365" s="127" t="s">
        <v>618</v>
      </c>
      <c r="J365" s="98" t="s">
        <v>216</v>
      </c>
      <c r="K365" s="128" t="s">
        <v>610</v>
      </c>
      <c r="L365" s="129" t="s">
        <v>619</v>
      </c>
      <c r="M365" s="106">
        <v>2</v>
      </c>
      <c r="N365" s="106">
        <v>4</v>
      </c>
      <c r="O365" s="104">
        <f t="shared" si="105"/>
        <v>8</v>
      </c>
      <c r="P365" s="105" t="str">
        <f t="shared" si="106"/>
        <v>Medio</v>
      </c>
      <c r="Q365" s="106">
        <v>10</v>
      </c>
      <c r="R365" s="105">
        <f t="shared" si="113"/>
        <v>80</v>
      </c>
      <c r="S365" s="105" t="str">
        <f t="shared" si="115"/>
        <v>III</v>
      </c>
      <c r="T365" s="91" t="s">
        <v>142</v>
      </c>
      <c r="U365" s="88"/>
      <c r="V365" s="88"/>
      <c r="W365" s="88"/>
      <c r="X365" s="130"/>
      <c r="Y365" s="130" t="s">
        <v>620</v>
      </c>
      <c r="Z365" s="88" t="s">
        <v>363</v>
      </c>
      <c r="AA365" s="101" t="s">
        <v>278</v>
      </c>
      <c r="AB365" s="88" t="s">
        <v>219</v>
      </c>
      <c r="AC365" s="131" t="s">
        <v>614</v>
      </c>
      <c r="AD365" s="131" t="s">
        <v>615</v>
      </c>
      <c r="AE365" s="131" t="s">
        <v>621</v>
      </c>
    </row>
    <row r="366" spans="1:31" s="102" customFormat="1" ht="68.45" customHeight="1">
      <c r="A366" s="144"/>
      <c r="B366" s="146"/>
      <c r="C366" s="146"/>
      <c r="D366" s="150"/>
      <c r="E366" s="109" t="s">
        <v>211</v>
      </c>
      <c r="F366" s="98" t="s">
        <v>280</v>
      </c>
      <c r="G366" s="98" t="s">
        <v>297</v>
      </c>
      <c r="H366" s="126" t="s">
        <v>622</v>
      </c>
      <c r="I366" s="132" t="s">
        <v>623</v>
      </c>
      <c r="J366" s="98" t="s">
        <v>216</v>
      </c>
      <c r="K366" s="128" t="s">
        <v>610</v>
      </c>
      <c r="L366" s="129" t="s">
        <v>624</v>
      </c>
      <c r="M366" s="106">
        <v>2</v>
      </c>
      <c r="N366" s="106">
        <v>4</v>
      </c>
      <c r="O366" s="104">
        <f t="shared" si="105"/>
        <v>8</v>
      </c>
      <c r="P366" s="105" t="str">
        <f t="shared" si="106"/>
        <v>Medio</v>
      </c>
      <c r="Q366" s="106">
        <v>10</v>
      </c>
      <c r="R366" s="105">
        <f t="shared" si="113"/>
        <v>80</v>
      </c>
      <c r="S366" s="105" t="str">
        <f t="shared" si="115"/>
        <v>III</v>
      </c>
      <c r="T366" s="91" t="s">
        <v>142</v>
      </c>
      <c r="U366" s="88"/>
      <c r="V366" s="88"/>
      <c r="W366" s="88"/>
      <c r="X366" s="133"/>
      <c r="Y366" s="133" t="s">
        <v>625</v>
      </c>
      <c r="Z366" s="88" t="s">
        <v>368</v>
      </c>
      <c r="AA366" s="101" t="s">
        <v>278</v>
      </c>
      <c r="AB366" s="88" t="s">
        <v>219</v>
      </c>
      <c r="AC366" s="131" t="s">
        <v>614</v>
      </c>
      <c r="AD366" s="131" t="s">
        <v>615</v>
      </c>
      <c r="AE366" s="134" t="s">
        <v>626</v>
      </c>
    </row>
    <row r="367" spans="1:31" s="102" customFormat="1" ht="68.45" customHeight="1">
      <c r="A367" s="144"/>
      <c r="B367" s="146"/>
      <c r="C367" s="146"/>
      <c r="D367" s="150"/>
      <c r="E367" s="99" t="s">
        <v>211</v>
      </c>
      <c r="F367" s="88" t="s">
        <v>280</v>
      </c>
      <c r="G367" s="88" t="s">
        <v>297</v>
      </c>
      <c r="H367" s="111" t="s">
        <v>388</v>
      </c>
      <c r="I367" s="111" t="s">
        <v>389</v>
      </c>
      <c r="J367" s="111" t="s">
        <v>299</v>
      </c>
      <c r="K367" s="88" t="s">
        <v>300</v>
      </c>
      <c r="L367" s="88" t="s">
        <v>301</v>
      </c>
      <c r="M367" s="95">
        <v>2</v>
      </c>
      <c r="N367" s="95">
        <v>4</v>
      </c>
      <c r="O367" s="91">
        <f t="shared" si="105"/>
        <v>8</v>
      </c>
      <c r="P367" s="92" t="str">
        <f t="shared" si="106"/>
        <v>Medio</v>
      </c>
      <c r="Q367" s="95">
        <v>60</v>
      </c>
      <c r="R367" s="92">
        <f t="shared" si="113"/>
        <v>480</v>
      </c>
      <c r="S367" s="92" t="str">
        <f t="shared" si="115"/>
        <v>II</v>
      </c>
      <c r="T367" s="91" t="str">
        <f t="shared" ref="T367:T373" si="116">IF(S367="","",IF(OR(S367="IV",S367="III"),"Aceptable",IF(S367="II","No Aceptable o Aceptable con controles",IF(S367="I","No Aceptable","Error"))))</f>
        <v>No Aceptable o Aceptable con controles</v>
      </c>
      <c r="U367" s="88"/>
      <c r="V367" s="88"/>
      <c r="W367" s="88"/>
      <c r="X367" s="100"/>
      <c r="Y367" s="100" t="s">
        <v>390</v>
      </c>
      <c r="Z367" s="88" t="s">
        <v>303</v>
      </c>
      <c r="AA367" s="101" t="s">
        <v>278</v>
      </c>
      <c r="AB367" s="88" t="s">
        <v>219</v>
      </c>
      <c r="AC367" s="88" t="s">
        <v>391</v>
      </c>
      <c r="AD367" s="88" t="s">
        <v>392</v>
      </c>
      <c r="AE367" s="88" t="s">
        <v>219</v>
      </c>
    </row>
    <row r="368" spans="1:31" s="102" customFormat="1" ht="68.45" customHeight="1">
      <c r="A368" s="144"/>
      <c r="B368" s="146"/>
      <c r="C368" s="146"/>
      <c r="D368" s="150"/>
      <c r="E368" s="99" t="s">
        <v>211</v>
      </c>
      <c r="F368" s="88" t="s">
        <v>280</v>
      </c>
      <c r="G368" s="88" t="s">
        <v>281</v>
      </c>
      <c r="H368" s="88" t="s">
        <v>393</v>
      </c>
      <c r="I368" s="88" t="s">
        <v>295</v>
      </c>
      <c r="J368" s="88" t="s">
        <v>216</v>
      </c>
      <c r="K368" s="88" t="s">
        <v>216</v>
      </c>
      <c r="L368" s="88" t="s">
        <v>284</v>
      </c>
      <c r="M368" s="95">
        <v>2</v>
      </c>
      <c r="N368" s="95">
        <v>4</v>
      </c>
      <c r="O368" s="91">
        <f t="shared" si="105"/>
        <v>8</v>
      </c>
      <c r="P368" s="92" t="str">
        <f t="shared" si="106"/>
        <v>Medio</v>
      </c>
      <c r="Q368" s="95">
        <v>60</v>
      </c>
      <c r="R368" s="92">
        <f t="shared" si="113"/>
        <v>480</v>
      </c>
      <c r="S368" s="92" t="str">
        <f t="shared" si="115"/>
        <v>II</v>
      </c>
      <c r="T368" s="91" t="str">
        <f t="shared" si="116"/>
        <v>No Aceptable o Aceptable con controles</v>
      </c>
      <c r="U368" s="88"/>
      <c r="V368" s="88"/>
      <c r="W368" s="88"/>
      <c r="X368" s="100"/>
      <c r="Y368" s="100" t="s">
        <v>394</v>
      </c>
      <c r="Z368" s="101" t="s">
        <v>292</v>
      </c>
      <c r="AA368" s="101" t="s">
        <v>278</v>
      </c>
      <c r="AB368" s="112" t="s">
        <v>278</v>
      </c>
      <c r="AC368" s="111" t="s">
        <v>219</v>
      </c>
      <c r="AD368" s="111" t="s">
        <v>296</v>
      </c>
      <c r="AE368" s="88" t="s">
        <v>219</v>
      </c>
    </row>
    <row r="369" spans="1:31" s="102" customFormat="1" ht="68.45" customHeight="1">
      <c r="A369" s="144"/>
      <c r="B369" s="146"/>
      <c r="C369" s="146"/>
      <c r="D369" s="150"/>
      <c r="E369" s="93" t="s">
        <v>316</v>
      </c>
      <c r="F369" s="88" t="s">
        <v>317</v>
      </c>
      <c r="G369" s="88" t="s">
        <v>318</v>
      </c>
      <c r="H369" s="88" t="s">
        <v>319</v>
      </c>
      <c r="I369" s="88" t="s">
        <v>320</v>
      </c>
      <c r="J369" s="88" t="s">
        <v>321</v>
      </c>
      <c r="K369" s="88" t="s">
        <v>322</v>
      </c>
      <c r="L369" s="88" t="s">
        <v>323</v>
      </c>
      <c r="M369" s="95">
        <v>2</v>
      </c>
      <c r="N369" s="95">
        <v>1</v>
      </c>
      <c r="O369" s="91">
        <f t="shared" si="105"/>
        <v>2</v>
      </c>
      <c r="P369" s="92" t="str">
        <f t="shared" si="106"/>
        <v>Bajo</v>
      </c>
      <c r="Q369" s="95">
        <v>10</v>
      </c>
      <c r="R369" s="92">
        <f t="shared" si="113"/>
        <v>20</v>
      </c>
      <c r="S369" s="92" t="str">
        <f t="shared" si="115"/>
        <v>IV</v>
      </c>
      <c r="T369" s="92" t="str">
        <f t="shared" si="116"/>
        <v>Aceptable</v>
      </c>
      <c r="U369" s="88"/>
      <c r="V369" s="88"/>
      <c r="W369" s="88"/>
      <c r="X369" s="93"/>
      <c r="Y369" s="93" t="s">
        <v>312</v>
      </c>
      <c r="Z369" s="88" t="s">
        <v>324</v>
      </c>
      <c r="AA369" s="88" t="s">
        <v>278</v>
      </c>
      <c r="AB369" s="88" t="s">
        <v>278</v>
      </c>
      <c r="AC369" s="88" t="s">
        <v>325</v>
      </c>
      <c r="AD369" s="88" t="s">
        <v>326</v>
      </c>
      <c r="AE369" s="88" t="s">
        <v>219</v>
      </c>
    </row>
    <row r="370" spans="1:31" s="102" customFormat="1" ht="68.45" customHeight="1">
      <c r="A370" s="144" t="s">
        <v>207</v>
      </c>
      <c r="B370" s="143" t="s">
        <v>631</v>
      </c>
      <c r="C370" s="143" t="s">
        <v>632</v>
      </c>
      <c r="D370" s="147" t="s">
        <v>633</v>
      </c>
      <c r="E370" s="99" t="s">
        <v>211</v>
      </c>
      <c r="F370" s="90" t="s">
        <v>212</v>
      </c>
      <c r="G370" s="90" t="s">
        <v>344</v>
      </c>
      <c r="H370" s="88" t="s">
        <v>345</v>
      </c>
      <c r="I370" s="88" t="s">
        <v>372</v>
      </c>
      <c r="J370" s="88" t="s">
        <v>216</v>
      </c>
      <c r="K370" s="88" t="s">
        <v>274</v>
      </c>
      <c r="L370" s="88" t="s">
        <v>348</v>
      </c>
      <c r="M370" s="95">
        <v>2</v>
      </c>
      <c r="N370" s="95">
        <v>1</v>
      </c>
      <c r="O370" s="91">
        <f t="shared" si="105"/>
        <v>2</v>
      </c>
      <c r="P370" s="92" t="str">
        <f t="shared" si="106"/>
        <v>Bajo</v>
      </c>
      <c r="Q370" s="95">
        <v>10</v>
      </c>
      <c r="R370" s="92">
        <f t="shared" si="113"/>
        <v>20</v>
      </c>
      <c r="S370" s="92" t="str">
        <f t="shared" si="115"/>
        <v>IV</v>
      </c>
      <c r="T370" s="92" t="str">
        <f t="shared" si="116"/>
        <v>Aceptable</v>
      </c>
      <c r="U370" s="95"/>
      <c r="V370" s="95"/>
      <c r="W370" s="95"/>
      <c r="X370" s="100"/>
      <c r="Y370" s="100" t="s">
        <v>349</v>
      </c>
      <c r="Z370" s="88" t="s">
        <v>218</v>
      </c>
      <c r="AA370" s="101" t="s">
        <v>278</v>
      </c>
      <c r="AB370" s="101" t="s">
        <v>278</v>
      </c>
      <c r="AC370" s="88" t="s">
        <v>373</v>
      </c>
      <c r="AD370" s="88" t="s">
        <v>350</v>
      </c>
      <c r="AE370" s="88" t="s">
        <v>221</v>
      </c>
    </row>
    <row r="371" spans="1:31" s="102" customFormat="1" ht="68.45" customHeight="1">
      <c r="A371" s="144"/>
      <c r="B371" s="144"/>
      <c r="C371" s="144"/>
      <c r="D371" s="148"/>
      <c r="E371" s="99" t="s">
        <v>374</v>
      </c>
      <c r="F371" s="88" t="s">
        <v>212</v>
      </c>
      <c r="G371" s="88" t="s">
        <v>213</v>
      </c>
      <c r="H371" s="88" t="s">
        <v>214</v>
      </c>
      <c r="I371" s="88" t="s">
        <v>215</v>
      </c>
      <c r="J371" s="88" t="s">
        <v>216</v>
      </c>
      <c r="K371" s="88" t="s">
        <v>216</v>
      </c>
      <c r="L371" s="88" t="s">
        <v>348</v>
      </c>
      <c r="M371" s="90">
        <v>2</v>
      </c>
      <c r="N371" s="90">
        <v>1</v>
      </c>
      <c r="O371" s="91">
        <f t="shared" si="105"/>
        <v>2</v>
      </c>
      <c r="P371" s="92" t="str">
        <f t="shared" si="106"/>
        <v>Bajo</v>
      </c>
      <c r="Q371" s="90">
        <v>10</v>
      </c>
      <c r="R371" s="91">
        <f t="shared" si="113"/>
        <v>20</v>
      </c>
      <c r="S371" s="92" t="str">
        <f t="shared" si="115"/>
        <v>IV</v>
      </c>
      <c r="T371" s="91" t="str">
        <f t="shared" si="116"/>
        <v>Aceptable</v>
      </c>
      <c r="U371" s="88"/>
      <c r="V371" s="88"/>
      <c r="W371" s="88"/>
      <c r="X371" s="93"/>
      <c r="Y371" s="93" t="s">
        <v>217</v>
      </c>
      <c r="Z371" s="88" t="s">
        <v>218</v>
      </c>
      <c r="AA371" s="101" t="s">
        <v>278</v>
      </c>
      <c r="AB371" s="101" t="s">
        <v>278</v>
      </c>
      <c r="AC371" s="101" t="s">
        <v>373</v>
      </c>
      <c r="AD371" s="88" t="s">
        <v>220</v>
      </c>
      <c r="AE371" s="88" t="s">
        <v>221</v>
      </c>
    </row>
    <row r="372" spans="1:31" s="102" customFormat="1" ht="68.45" customHeight="1">
      <c r="A372" s="144"/>
      <c r="B372" s="144"/>
      <c r="C372" s="144"/>
      <c r="D372" s="148"/>
      <c r="E372" s="99" t="s">
        <v>211</v>
      </c>
      <c r="F372" s="88" t="s">
        <v>151</v>
      </c>
      <c r="G372" s="88" t="s">
        <v>179</v>
      </c>
      <c r="H372" s="88" t="s">
        <v>375</v>
      </c>
      <c r="I372" s="88" t="s">
        <v>376</v>
      </c>
      <c r="J372" s="88" t="s">
        <v>216</v>
      </c>
      <c r="K372" s="88" t="s">
        <v>216</v>
      </c>
      <c r="L372" s="88" t="s">
        <v>216</v>
      </c>
      <c r="M372" s="95">
        <v>2</v>
      </c>
      <c r="N372" s="95">
        <v>1</v>
      </c>
      <c r="O372" s="91">
        <f t="shared" si="105"/>
        <v>2</v>
      </c>
      <c r="P372" s="92" t="str">
        <f t="shared" si="106"/>
        <v>Bajo</v>
      </c>
      <c r="Q372" s="95">
        <v>10</v>
      </c>
      <c r="R372" s="92">
        <f t="shared" si="113"/>
        <v>20</v>
      </c>
      <c r="S372" s="92" t="str">
        <f t="shared" si="115"/>
        <v>IV</v>
      </c>
      <c r="T372" s="92" t="str">
        <f t="shared" si="116"/>
        <v>Aceptable</v>
      </c>
      <c r="U372" s="88"/>
      <c r="V372" s="88"/>
      <c r="W372" s="88"/>
      <c r="X372" s="100"/>
      <c r="Y372" s="100" t="s">
        <v>377</v>
      </c>
      <c r="Z372" s="88" t="s">
        <v>277</v>
      </c>
      <c r="AA372" s="101" t="s">
        <v>278</v>
      </c>
      <c r="AB372" s="101" t="s">
        <v>278</v>
      </c>
      <c r="AC372" s="101" t="s">
        <v>378</v>
      </c>
      <c r="AD372" s="101" t="s">
        <v>379</v>
      </c>
      <c r="AE372" s="88" t="s">
        <v>221</v>
      </c>
    </row>
    <row r="373" spans="1:31" s="102" customFormat="1" ht="68.45" customHeight="1">
      <c r="A373" s="144"/>
      <c r="B373" s="144"/>
      <c r="C373" s="144"/>
      <c r="D373" s="148"/>
      <c r="E373" s="99" t="s">
        <v>211</v>
      </c>
      <c r="F373" s="88" t="s">
        <v>253</v>
      </c>
      <c r="G373" s="88" t="s">
        <v>254</v>
      </c>
      <c r="H373" s="88" t="s">
        <v>385</v>
      </c>
      <c r="I373" s="88" t="s">
        <v>386</v>
      </c>
      <c r="J373" s="88" t="s">
        <v>216</v>
      </c>
      <c r="K373" s="88" t="s">
        <v>258</v>
      </c>
      <c r="L373" s="88" t="s">
        <v>237</v>
      </c>
      <c r="M373" s="95">
        <v>2</v>
      </c>
      <c r="N373" s="95">
        <v>1</v>
      </c>
      <c r="O373" s="91">
        <f t="shared" si="105"/>
        <v>2</v>
      </c>
      <c r="P373" s="92" t="str">
        <f t="shared" si="106"/>
        <v>Bajo</v>
      </c>
      <c r="Q373" s="95">
        <v>10</v>
      </c>
      <c r="R373" s="92">
        <f t="shared" si="113"/>
        <v>20</v>
      </c>
      <c r="S373" s="92" t="str">
        <f t="shared" si="115"/>
        <v>IV</v>
      </c>
      <c r="T373" s="92" t="str">
        <f t="shared" si="116"/>
        <v>Aceptable</v>
      </c>
      <c r="U373" s="88"/>
      <c r="V373" s="88"/>
      <c r="W373" s="88"/>
      <c r="X373" s="110"/>
      <c r="Y373" s="110" t="s">
        <v>387</v>
      </c>
      <c r="Z373" s="88" t="s">
        <v>260</v>
      </c>
      <c r="AA373" s="101" t="s">
        <v>278</v>
      </c>
      <c r="AB373" s="101" t="s">
        <v>278</v>
      </c>
      <c r="AC373" s="88" t="s">
        <v>383</v>
      </c>
      <c r="AD373" s="88" t="s">
        <v>384</v>
      </c>
      <c r="AE373" s="88" t="s">
        <v>219</v>
      </c>
    </row>
    <row r="374" spans="1:31" s="102" customFormat="1" ht="68.45" customHeight="1">
      <c r="A374" s="144"/>
      <c r="B374" s="144"/>
      <c r="C374" s="144"/>
      <c r="D374" s="148"/>
      <c r="E374" s="99" t="s">
        <v>211</v>
      </c>
      <c r="F374" s="88" t="s">
        <v>280</v>
      </c>
      <c r="G374" s="88" t="s">
        <v>297</v>
      </c>
      <c r="H374" s="111" t="s">
        <v>388</v>
      </c>
      <c r="I374" s="111" t="s">
        <v>389</v>
      </c>
      <c r="J374" s="111" t="s">
        <v>299</v>
      </c>
      <c r="K374" s="88" t="s">
        <v>300</v>
      </c>
      <c r="L374" s="88" t="s">
        <v>301</v>
      </c>
      <c r="M374" s="95">
        <v>2</v>
      </c>
      <c r="N374" s="95">
        <v>3</v>
      </c>
      <c r="O374" s="91">
        <f t="shared" si="105"/>
        <v>6</v>
      </c>
      <c r="P374" s="92" t="str">
        <f t="shared" si="106"/>
        <v>Medio</v>
      </c>
      <c r="Q374" s="95">
        <v>10</v>
      </c>
      <c r="R374" s="92">
        <f t="shared" si="113"/>
        <v>60</v>
      </c>
      <c r="S374" s="92" t="str">
        <f t="shared" si="115"/>
        <v>III</v>
      </c>
      <c r="T374" s="91" t="s">
        <v>142</v>
      </c>
      <c r="U374" s="88"/>
      <c r="V374" s="88"/>
      <c r="W374" s="88"/>
      <c r="X374" s="100"/>
      <c r="Y374" s="100" t="s">
        <v>390</v>
      </c>
      <c r="Z374" s="88" t="s">
        <v>303</v>
      </c>
      <c r="AA374" s="101" t="s">
        <v>278</v>
      </c>
      <c r="AB374" s="88" t="s">
        <v>219</v>
      </c>
      <c r="AC374" s="112" t="s">
        <v>391</v>
      </c>
      <c r="AD374" s="88" t="s">
        <v>392</v>
      </c>
      <c r="AE374" s="88" t="s">
        <v>219</v>
      </c>
    </row>
    <row r="375" spans="1:31" s="102" customFormat="1" ht="68.45" customHeight="1">
      <c r="A375" s="144"/>
      <c r="B375" s="144"/>
      <c r="C375" s="144"/>
      <c r="D375" s="148"/>
      <c r="E375" s="99" t="s">
        <v>211</v>
      </c>
      <c r="F375" s="88" t="s">
        <v>280</v>
      </c>
      <c r="G375" s="88" t="s">
        <v>281</v>
      </c>
      <c r="H375" s="88" t="s">
        <v>543</v>
      </c>
      <c r="I375" s="88" t="s">
        <v>336</v>
      </c>
      <c r="J375" s="88" t="s">
        <v>216</v>
      </c>
      <c r="K375" s="88" t="s">
        <v>216</v>
      </c>
      <c r="L375" s="88" t="s">
        <v>284</v>
      </c>
      <c r="M375" s="95">
        <v>6</v>
      </c>
      <c r="N375" s="95">
        <v>3</v>
      </c>
      <c r="O375" s="91">
        <f t="shared" si="105"/>
        <v>18</v>
      </c>
      <c r="P375" s="92" t="s">
        <v>544</v>
      </c>
      <c r="Q375" s="95">
        <v>25</v>
      </c>
      <c r="R375" s="92">
        <v>450</v>
      </c>
      <c r="S375" s="92" t="str">
        <f t="shared" si="115"/>
        <v>II</v>
      </c>
      <c r="T375" s="91" t="str">
        <f t="shared" ref="T375:T379" si="117">IF(S375="","",IF(OR(S375="IV",S375="III"),"Aceptable",IF(S375="II","No Aceptable o Aceptable con controles",IF(S375="I","No Aceptable","Error"))))</f>
        <v>No Aceptable o Aceptable con controles</v>
      </c>
      <c r="U375" s="88"/>
      <c r="V375" s="88"/>
      <c r="W375" s="88"/>
      <c r="X375" s="100"/>
      <c r="Y375" s="100" t="s">
        <v>291</v>
      </c>
      <c r="Z375" s="101" t="s">
        <v>292</v>
      </c>
      <c r="AA375" s="99" t="s">
        <v>287</v>
      </c>
      <c r="AB375" s="99" t="s">
        <v>287</v>
      </c>
      <c r="AC375" s="88" t="s">
        <v>219</v>
      </c>
      <c r="AD375" s="88" t="s">
        <v>296</v>
      </c>
      <c r="AE375" s="88" t="s">
        <v>219</v>
      </c>
    </row>
    <row r="376" spans="1:31" s="102" customFormat="1" ht="68.45" customHeight="1">
      <c r="A376" s="144"/>
      <c r="B376" s="145"/>
      <c r="C376" s="145"/>
      <c r="D376" s="149"/>
      <c r="E376" s="99" t="s">
        <v>269</v>
      </c>
      <c r="F376" s="88" t="s">
        <v>280</v>
      </c>
      <c r="G376" s="88" t="s">
        <v>306</v>
      </c>
      <c r="H376" s="88" t="s">
        <v>307</v>
      </c>
      <c r="I376" s="88" t="s">
        <v>308</v>
      </c>
      <c r="J376" s="88" t="s">
        <v>309</v>
      </c>
      <c r="K376" s="88" t="s">
        <v>310</v>
      </c>
      <c r="L376" s="88" t="s">
        <v>311</v>
      </c>
      <c r="M376" s="90">
        <v>6</v>
      </c>
      <c r="N376" s="90">
        <v>3</v>
      </c>
      <c r="O376" s="91">
        <f t="shared" si="105"/>
        <v>18</v>
      </c>
      <c r="P376" s="92" t="str">
        <f t="shared" ref="P376:P379" si="118">IF(O376="","",IF(ISTEXT(O376),"N/A",IF(OR(O376=2,O376=4),"Bajo",IF(OR(O376=6,O376=8),"Medio",IF(OR(O376=10,O376=12,O376=18,O376=20),"Alto",IF(OR(O376=24,O376=30,O376=40),"Muy Alto","Error"))))))</f>
        <v>Alto</v>
      </c>
      <c r="Q376" s="90">
        <v>25</v>
      </c>
      <c r="R376" s="92">
        <f t="shared" ref="R376:R458" si="119">IF(OR(Q376="",O376=""),"",IF(ISTEXT(O376),"N/A",O376*Q376))</f>
        <v>450</v>
      </c>
      <c r="S376" s="92" t="str">
        <f t="shared" si="115"/>
        <v>II</v>
      </c>
      <c r="T376" s="91" t="str">
        <f t="shared" si="117"/>
        <v>No Aceptable o Aceptable con controles</v>
      </c>
      <c r="U376" s="88"/>
      <c r="V376" s="88"/>
      <c r="W376" s="88"/>
      <c r="X376" s="100"/>
      <c r="Y376" s="100" t="s">
        <v>546</v>
      </c>
      <c r="Z376" s="88" t="s">
        <v>313</v>
      </c>
      <c r="AA376" s="88" t="s">
        <v>219</v>
      </c>
      <c r="AB376" s="88" t="s">
        <v>219</v>
      </c>
      <c r="AC376" s="88" t="s">
        <v>314</v>
      </c>
      <c r="AD376" s="88" t="s">
        <v>315</v>
      </c>
      <c r="AE376" s="88" t="s">
        <v>219</v>
      </c>
    </row>
    <row r="377" spans="1:31" s="102" customFormat="1" ht="68.45" customHeight="1">
      <c r="A377" s="144" t="s">
        <v>207</v>
      </c>
      <c r="B377" s="143" t="s">
        <v>634</v>
      </c>
      <c r="C377" s="143" t="s">
        <v>634</v>
      </c>
      <c r="D377" s="143" t="s">
        <v>635</v>
      </c>
      <c r="E377" s="88" t="s">
        <v>211</v>
      </c>
      <c r="F377" s="90" t="s">
        <v>212</v>
      </c>
      <c r="G377" s="90" t="s">
        <v>344</v>
      </c>
      <c r="H377" s="88" t="s">
        <v>345</v>
      </c>
      <c r="I377" s="88" t="s">
        <v>372</v>
      </c>
      <c r="J377" s="88" t="s">
        <v>216</v>
      </c>
      <c r="K377" s="88" t="s">
        <v>274</v>
      </c>
      <c r="L377" s="88" t="s">
        <v>348</v>
      </c>
      <c r="M377" s="95">
        <v>2</v>
      </c>
      <c r="N377" s="95">
        <v>1</v>
      </c>
      <c r="O377" s="91">
        <f t="shared" si="105"/>
        <v>2</v>
      </c>
      <c r="P377" s="92" t="str">
        <f t="shared" si="118"/>
        <v>Bajo</v>
      </c>
      <c r="Q377" s="95">
        <v>10</v>
      </c>
      <c r="R377" s="92">
        <f t="shared" si="119"/>
        <v>20</v>
      </c>
      <c r="S377" s="92" t="str">
        <f t="shared" si="115"/>
        <v>IV</v>
      </c>
      <c r="T377" s="92" t="str">
        <f t="shared" si="117"/>
        <v>Aceptable</v>
      </c>
      <c r="U377" s="88"/>
      <c r="V377" s="88"/>
      <c r="W377" s="88">
        <f>U377+V377</f>
        <v>0</v>
      </c>
      <c r="X377" s="100"/>
      <c r="Y377" s="100" t="s">
        <v>349</v>
      </c>
      <c r="Z377" s="88" t="s">
        <v>218</v>
      </c>
      <c r="AA377" s="88" t="s">
        <v>219</v>
      </c>
      <c r="AB377" s="88" t="s">
        <v>219</v>
      </c>
      <c r="AC377" s="88" t="s">
        <v>219</v>
      </c>
      <c r="AD377" s="88" t="s">
        <v>350</v>
      </c>
      <c r="AE377" s="88" t="s">
        <v>221</v>
      </c>
    </row>
    <row r="378" spans="1:31" s="102" customFormat="1" ht="68.45" customHeight="1">
      <c r="A378" s="144"/>
      <c r="B378" s="144"/>
      <c r="C378" s="144"/>
      <c r="D378" s="144"/>
      <c r="E378" s="88" t="s">
        <v>211</v>
      </c>
      <c r="F378" s="88" t="s">
        <v>212</v>
      </c>
      <c r="G378" s="88" t="s">
        <v>213</v>
      </c>
      <c r="H378" s="88" t="s">
        <v>214</v>
      </c>
      <c r="I378" s="88" t="s">
        <v>215</v>
      </c>
      <c r="J378" s="88" t="s">
        <v>216</v>
      </c>
      <c r="K378" s="88" t="s">
        <v>216</v>
      </c>
      <c r="L378" s="88" t="s">
        <v>348</v>
      </c>
      <c r="M378" s="95">
        <v>2</v>
      </c>
      <c r="N378" s="95">
        <v>1</v>
      </c>
      <c r="O378" s="91">
        <f t="shared" si="105"/>
        <v>2</v>
      </c>
      <c r="P378" s="92" t="str">
        <f t="shared" si="118"/>
        <v>Bajo</v>
      </c>
      <c r="Q378" s="95">
        <v>10</v>
      </c>
      <c r="R378" s="92">
        <f t="shared" si="119"/>
        <v>20</v>
      </c>
      <c r="S378" s="92" t="str">
        <f t="shared" si="115"/>
        <v>IV</v>
      </c>
      <c r="T378" s="92" t="str">
        <f t="shared" si="117"/>
        <v>Aceptable</v>
      </c>
      <c r="U378" s="88"/>
      <c r="V378" s="88"/>
      <c r="W378" s="88"/>
      <c r="X378" s="93"/>
      <c r="Y378" s="93" t="s">
        <v>217</v>
      </c>
      <c r="Z378" s="88" t="s">
        <v>218</v>
      </c>
      <c r="AA378" s="88" t="s">
        <v>219</v>
      </c>
      <c r="AB378" s="88" t="s">
        <v>219</v>
      </c>
      <c r="AC378" s="88" t="s">
        <v>219</v>
      </c>
      <c r="AD378" s="88" t="s">
        <v>220</v>
      </c>
      <c r="AE378" s="88" t="s">
        <v>221</v>
      </c>
    </row>
    <row r="379" spans="1:31" s="102" customFormat="1" ht="68.45" customHeight="1">
      <c r="A379" s="144"/>
      <c r="B379" s="144"/>
      <c r="C379" s="144"/>
      <c r="D379" s="144"/>
      <c r="E379" s="88" t="s">
        <v>211</v>
      </c>
      <c r="F379" s="88" t="s">
        <v>150</v>
      </c>
      <c r="G379" s="88" t="s">
        <v>636</v>
      </c>
      <c r="H379" s="88" t="s">
        <v>637</v>
      </c>
      <c r="I379" s="88" t="s">
        <v>638</v>
      </c>
      <c r="J379" s="88" t="s">
        <v>321</v>
      </c>
      <c r="K379" s="88" t="s">
        <v>321</v>
      </c>
      <c r="L379" s="88" t="s">
        <v>284</v>
      </c>
      <c r="M379" s="95">
        <v>2</v>
      </c>
      <c r="N379" s="95">
        <v>1</v>
      </c>
      <c r="O379" s="91">
        <f t="shared" si="105"/>
        <v>2</v>
      </c>
      <c r="P379" s="92" t="str">
        <f t="shared" si="118"/>
        <v>Bajo</v>
      </c>
      <c r="Q379" s="95">
        <v>10</v>
      </c>
      <c r="R379" s="92">
        <f t="shared" si="119"/>
        <v>20</v>
      </c>
      <c r="S379" s="92" t="str">
        <f t="shared" si="115"/>
        <v>IV</v>
      </c>
      <c r="T379" s="92" t="str">
        <f t="shared" si="117"/>
        <v>Aceptable</v>
      </c>
      <c r="U379" s="88"/>
      <c r="V379" s="88"/>
      <c r="W379" s="88"/>
      <c r="X379" s="93"/>
      <c r="Y379" s="93" t="s">
        <v>639</v>
      </c>
      <c r="Z379" s="88" t="s">
        <v>640</v>
      </c>
      <c r="AA379" s="88" t="s">
        <v>278</v>
      </c>
      <c r="AB379" s="88" t="s">
        <v>278</v>
      </c>
      <c r="AC379" s="88" t="s">
        <v>219</v>
      </c>
      <c r="AD379" s="88" t="s">
        <v>641</v>
      </c>
      <c r="AE379" s="88" t="s">
        <v>219</v>
      </c>
    </row>
    <row r="380" spans="1:31" s="102" customFormat="1" ht="68.45" customHeight="1">
      <c r="A380" s="144"/>
      <c r="B380" s="144"/>
      <c r="C380" s="144"/>
      <c r="D380" s="144"/>
      <c r="E380" s="115" t="s">
        <v>269</v>
      </c>
      <c r="F380" s="88" t="s">
        <v>150</v>
      </c>
      <c r="G380" s="116" t="s">
        <v>642</v>
      </c>
      <c r="H380" s="116" t="s">
        <v>643</v>
      </c>
      <c r="I380" s="116" t="s">
        <v>644</v>
      </c>
      <c r="J380" s="116" t="s">
        <v>321</v>
      </c>
      <c r="K380" s="116" t="s">
        <v>645</v>
      </c>
      <c r="L380" s="116" t="s">
        <v>646</v>
      </c>
      <c r="M380" s="95">
        <v>2</v>
      </c>
      <c r="N380" s="95">
        <v>1</v>
      </c>
      <c r="O380" s="115">
        <f>+M380*N380</f>
        <v>2</v>
      </c>
      <c r="P380" s="92" t="str">
        <f>IF(O380&gt;=21,"Muy Alto (MA)",IF(O380&lt;6,"Bajo (B)",IF(AND(O380&gt;=9,O380&lt;21),"Alto (a)",IF(AND(O380&gt;=6,O380&lt;9),"Medio (M)"))))</f>
        <v>Bajo (B)</v>
      </c>
      <c r="Q380" s="95">
        <v>10</v>
      </c>
      <c r="R380" s="92">
        <f t="shared" si="119"/>
        <v>20</v>
      </c>
      <c r="S380" s="92" t="str">
        <f t="shared" si="115"/>
        <v>IV</v>
      </c>
      <c r="T380" s="116" t="str">
        <f>IF(R380&gt;500,"NO ACEPTABLE",IF(R380&lt;21,"ACEPTABLE",IF(AND(R380&gt;=121,R380&lt;=500),"NO ACEPTABLE O ACEPTABLE CON CONTROL ESPECÍFICO",IF(AND(R380&gt;=21,R380&lt;=120),"MEJORABLE"))))</f>
        <v>ACEPTABLE</v>
      </c>
      <c r="U380" s="88"/>
      <c r="V380" s="88"/>
      <c r="W380" s="88"/>
      <c r="X380" s="116"/>
      <c r="Y380" s="116" t="s">
        <v>647</v>
      </c>
      <c r="Z380" s="88" t="s">
        <v>640</v>
      </c>
      <c r="AA380" s="116" t="s">
        <v>278</v>
      </c>
      <c r="AB380" s="116" t="s">
        <v>278</v>
      </c>
      <c r="AC380" s="116" t="s">
        <v>278</v>
      </c>
      <c r="AD380" s="116" t="s">
        <v>648</v>
      </c>
      <c r="AE380" s="88" t="s">
        <v>219</v>
      </c>
    </row>
    <row r="381" spans="1:31" s="102" customFormat="1" ht="68.45" customHeight="1">
      <c r="A381" s="144"/>
      <c r="B381" s="144"/>
      <c r="C381" s="144"/>
      <c r="D381" s="144"/>
      <c r="E381" s="88" t="s">
        <v>211</v>
      </c>
      <c r="F381" s="88" t="s">
        <v>280</v>
      </c>
      <c r="G381" s="88" t="s">
        <v>334</v>
      </c>
      <c r="H381" s="88" t="s">
        <v>649</v>
      </c>
      <c r="I381" s="88" t="s">
        <v>650</v>
      </c>
      <c r="J381" s="88" t="s">
        <v>321</v>
      </c>
      <c r="K381" s="88" t="s">
        <v>274</v>
      </c>
      <c r="L381" s="88" t="s">
        <v>284</v>
      </c>
      <c r="M381" s="95">
        <v>2</v>
      </c>
      <c r="N381" s="95">
        <v>1</v>
      </c>
      <c r="O381" s="91">
        <f t="shared" ref="O381:O444" si="120">IF(OR(M381="",N381=""),"",IF((M381*N381=0),"N/A",M381*N381))</f>
        <v>2</v>
      </c>
      <c r="P381" s="92" t="str">
        <f t="shared" ref="P381:P446" si="121">IF(O381="","",IF(ISTEXT(O381),"N/A",IF(OR(O381=2,O381=4),"Bajo",IF(OR(O381=6,O381=8),"Medio",IF(OR(O381=10,O381=12,O381=18,O381=20),"Alto",IF(OR(O381=24,O381=30,O381=40),"Muy Alto","Error"))))))</f>
        <v>Bajo</v>
      </c>
      <c r="Q381" s="95">
        <v>10</v>
      </c>
      <c r="R381" s="92">
        <f t="shared" si="119"/>
        <v>20</v>
      </c>
      <c r="S381" s="92" t="str">
        <f t="shared" si="115"/>
        <v>IV</v>
      </c>
      <c r="T381" s="92" t="str">
        <f t="shared" ref="T381:T419" si="122">IF(S381="","",IF(OR(S381="IV",S381="III"),"Aceptable",IF(S381="II","No Aceptable o Aceptable con controles",IF(S381="I","No Aceptable","Error"))))</f>
        <v>Aceptable</v>
      </c>
      <c r="U381" s="88"/>
      <c r="V381" s="88"/>
      <c r="W381" s="88"/>
      <c r="X381" s="93"/>
      <c r="Y381" s="93" t="s">
        <v>651</v>
      </c>
      <c r="Z381" s="88" t="s">
        <v>338</v>
      </c>
      <c r="AA381" s="88" t="s">
        <v>278</v>
      </c>
      <c r="AB381" s="88" t="s">
        <v>278</v>
      </c>
      <c r="AC381" s="88" t="s">
        <v>339</v>
      </c>
      <c r="AD381" s="88" t="s">
        <v>340</v>
      </c>
      <c r="AE381" s="88" t="s">
        <v>219</v>
      </c>
    </row>
    <row r="382" spans="1:31" s="102" customFormat="1" ht="68.45" customHeight="1">
      <c r="A382" s="144"/>
      <c r="B382" s="144"/>
      <c r="C382" s="144"/>
      <c r="D382" s="144"/>
      <c r="E382" s="115" t="s">
        <v>416</v>
      </c>
      <c r="F382" s="116" t="s">
        <v>280</v>
      </c>
      <c r="G382" s="88" t="s">
        <v>334</v>
      </c>
      <c r="H382" s="116" t="s">
        <v>437</v>
      </c>
      <c r="I382" s="116" t="s">
        <v>438</v>
      </c>
      <c r="J382" s="116" t="s">
        <v>321</v>
      </c>
      <c r="K382" s="88" t="s">
        <v>439</v>
      </c>
      <c r="L382" s="116" t="s">
        <v>321</v>
      </c>
      <c r="M382" s="95">
        <v>6</v>
      </c>
      <c r="N382" s="95">
        <v>3</v>
      </c>
      <c r="O382" s="92">
        <f t="shared" si="120"/>
        <v>18</v>
      </c>
      <c r="P382" s="92" t="str">
        <f t="shared" si="121"/>
        <v>Alto</v>
      </c>
      <c r="Q382" s="95">
        <v>25</v>
      </c>
      <c r="R382" s="92">
        <f t="shared" si="119"/>
        <v>450</v>
      </c>
      <c r="S382" s="92" t="str">
        <f t="shared" si="115"/>
        <v>II</v>
      </c>
      <c r="T382" s="91" t="str">
        <f t="shared" si="122"/>
        <v>No Aceptable o Aceptable con controles</v>
      </c>
      <c r="U382" s="88"/>
      <c r="V382" s="88"/>
      <c r="W382" s="88"/>
      <c r="X382" s="93"/>
      <c r="Y382" s="93" t="s">
        <v>337</v>
      </c>
      <c r="Z382" s="88" t="s">
        <v>338</v>
      </c>
      <c r="AA382" s="88" t="s">
        <v>219</v>
      </c>
      <c r="AB382" s="88" t="s">
        <v>219</v>
      </c>
      <c r="AC382" s="116" t="s">
        <v>440</v>
      </c>
      <c r="AD382" s="116" t="s">
        <v>441</v>
      </c>
      <c r="AE382" s="88" t="s">
        <v>219</v>
      </c>
    </row>
    <row r="383" spans="1:31" s="102" customFormat="1" ht="68.45" customHeight="1">
      <c r="A383" s="144"/>
      <c r="B383" s="144"/>
      <c r="C383" s="144"/>
      <c r="D383" s="144"/>
      <c r="E383" s="88" t="s">
        <v>211</v>
      </c>
      <c r="F383" s="88" t="s">
        <v>151</v>
      </c>
      <c r="G383" s="88" t="s">
        <v>172</v>
      </c>
      <c r="H383" s="88" t="s">
        <v>652</v>
      </c>
      <c r="I383" s="88" t="s">
        <v>653</v>
      </c>
      <c r="J383" s="88" t="s">
        <v>216</v>
      </c>
      <c r="K383" s="88" t="s">
        <v>274</v>
      </c>
      <c r="L383" s="88" t="s">
        <v>654</v>
      </c>
      <c r="M383" s="95">
        <v>2</v>
      </c>
      <c r="N383" s="95">
        <v>1</v>
      </c>
      <c r="O383" s="91">
        <f t="shared" si="120"/>
        <v>2</v>
      </c>
      <c r="P383" s="92" t="str">
        <f t="shared" si="121"/>
        <v>Bajo</v>
      </c>
      <c r="Q383" s="95">
        <v>10</v>
      </c>
      <c r="R383" s="92">
        <f t="shared" si="119"/>
        <v>20</v>
      </c>
      <c r="S383" s="92" t="str">
        <f t="shared" si="115"/>
        <v>IV</v>
      </c>
      <c r="T383" s="92" t="str">
        <f t="shared" si="122"/>
        <v>Aceptable</v>
      </c>
      <c r="U383" s="88"/>
      <c r="V383" s="88"/>
      <c r="W383" s="88"/>
      <c r="X383" s="93"/>
      <c r="Y383" s="93" t="s">
        <v>639</v>
      </c>
      <c r="Z383" s="88" t="s">
        <v>277</v>
      </c>
      <c r="AA383" s="88" t="s">
        <v>278</v>
      </c>
      <c r="AB383" s="88" t="s">
        <v>278</v>
      </c>
      <c r="AC383" s="101" t="s">
        <v>278</v>
      </c>
      <c r="AD383" s="88" t="s">
        <v>655</v>
      </c>
      <c r="AE383" s="88" t="s">
        <v>221</v>
      </c>
    </row>
    <row r="384" spans="1:31" s="102" customFormat="1" ht="68.45" customHeight="1">
      <c r="A384" s="144"/>
      <c r="B384" s="144"/>
      <c r="C384" s="144"/>
      <c r="D384" s="144"/>
      <c r="E384" s="88" t="s">
        <v>211</v>
      </c>
      <c r="F384" s="88" t="s">
        <v>253</v>
      </c>
      <c r="G384" s="88" t="s">
        <v>263</v>
      </c>
      <c r="H384" s="88" t="s">
        <v>656</v>
      </c>
      <c r="I384" s="88" t="s">
        <v>563</v>
      </c>
      <c r="J384" s="88" t="s">
        <v>216</v>
      </c>
      <c r="K384" s="88" t="s">
        <v>258</v>
      </c>
      <c r="L384" s="88" t="s">
        <v>237</v>
      </c>
      <c r="M384" s="95">
        <v>2</v>
      </c>
      <c r="N384" s="95">
        <v>1</v>
      </c>
      <c r="O384" s="91">
        <f t="shared" si="120"/>
        <v>2</v>
      </c>
      <c r="P384" s="92" t="str">
        <f t="shared" si="121"/>
        <v>Bajo</v>
      </c>
      <c r="Q384" s="95">
        <v>10</v>
      </c>
      <c r="R384" s="92">
        <f t="shared" si="119"/>
        <v>20</v>
      </c>
      <c r="S384" s="92" t="str">
        <f t="shared" si="115"/>
        <v>IV</v>
      </c>
      <c r="T384" s="92" t="str">
        <f t="shared" si="122"/>
        <v>Aceptable</v>
      </c>
      <c r="U384" s="88"/>
      <c r="V384" s="88"/>
      <c r="W384" s="88"/>
      <c r="X384" s="93"/>
      <c r="Y384" s="93" t="s">
        <v>259</v>
      </c>
      <c r="Z384" s="88" t="s">
        <v>260</v>
      </c>
      <c r="AA384" s="88" t="s">
        <v>219</v>
      </c>
      <c r="AB384" s="88" t="s">
        <v>219</v>
      </c>
      <c r="AC384" s="88" t="s">
        <v>261</v>
      </c>
      <c r="AD384" s="88" t="s">
        <v>384</v>
      </c>
      <c r="AE384" s="88" t="s">
        <v>219</v>
      </c>
    </row>
    <row r="385" spans="1:31" s="102" customFormat="1" ht="68.45" customHeight="1">
      <c r="A385" s="144"/>
      <c r="B385" s="144"/>
      <c r="C385" s="144"/>
      <c r="D385" s="144"/>
      <c r="E385" s="93" t="s">
        <v>316</v>
      </c>
      <c r="F385" s="88" t="s">
        <v>317</v>
      </c>
      <c r="G385" s="88" t="s">
        <v>318</v>
      </c>
      <c r="H385" s="88" t="s">
        <v>319</v>
      </c>
      <c r="I385" s="88" t="s">
        <v>320</v>
      </c>
      <c r="J385" s="88" t="s">
        <v>321</v>
      </c>
      <c r="K385" s="88" t="s">
        <v>322</v>
      </c>
      <c r="L385" s="88" t="s">
        <v>323</v>
      </c>
      <c r="M385" s="95">
        <v>2</v>
      </c>
      <c r="N385" s="95">
        <v>1</v>
      </c>
      <c r="O385" s="91">
        <f t="shared" si="120"/>
        <v>2</v>
      </c>
      <c r="P385" s="92" t="str">
        <f t="shared" si="121"/>
        <v>Bajo</v>
      </c>
      <c r="Q385" s="95">
        <v>10</v>
      </c>
      <c r="R385" s="92">
        <f t="shared" si="119"/>
        <v>20</v>
      </c>
      <c r="S385" s="92" t="str">
        <f t="shared" si="115"/>
        <v>IV</v>
      </c>
      <c r="T385" s="92" t="str">
        <f t="shared" si="122"/>
        <v>Aceptable</v>
      </c>
      <c r="U385" s="88"/>
      <c r="V385" s="88"/>
      <c r="W385" s="88"/>
      <c r="X385" s="93"/>
      <c r="Y385" s="93" t="s">
        <v>312</v>
      </c>
      <c r="Z385" s="88" t="s">
        <v>324</v>
      </c>
      <c r="AA385" s="88" t="s">
        <v>278</v>
      </c>
      <c r="AB385" s="88" t="s">
        <v>278</v>
      </c>
      <c r="AC385" s="88" t="s">
        <v>325</v>
      </c>
      <c r="AD385" s="88" t="s">
        <v>326</v>
      </c>
      <c r="AE385" s="88" t="s">
        <v>219</v>
      </c>
    </row>
    <row r="386" spans="1:31" s="102" customFormat="1" ht="68.45" customHeight="1">
      <c r="A386" s="145"/>
      <c r="B386" s="145"/>
      <c r="C386" s="145"/>
      <c r="D386" s="145"/>
      <c r="E386" s="88" t="s">
        <v>211</v>
      </c>
      <c r="F386" s="88" t="s">
        <v>253</v>
      </c>
      <c r="G386" s="88" t="s">
        <v>432</v>
      </c>
      <c r="H386" s="88" t="s">
        <v>433</v>
      </c>
      <c r="I386" s="88" t="s">
        <v>434</v>
      </c>
      <c r="J386" s="88" t="s">
        <v>321</v>
      </c>
      <c r="K386" s="88" t="s">
        <v>258</v>
      </c>
      <c r="L386" s="88" t="s">
        <v>237</v>
      </c>
      <c r="M386" s="95">
        <v>2</v>
      </c>
      <c r="N386" s="95">
        <v>1</v>
      </c>
      <c r="O386" s="91">
        <f t="shared" si="120"/>
        <v>2</v>
      </c>
      <c r="P386" s="92" t="str">
        <f t="shared" si="121"/>
        <v>Bajo</v>
      </c>
      <c r="Q386" s="95">
        <v>10</v>
      </c>
      <c r="R386" s="92">
        <f t="shared" si="119"/>
        <v>20</v>
      </c>
      <c r="S386" s="92" t="str">
        <f t="shared" si="115"/>
        <v>IV</v>
      </c>
      <c r="T386" s="92" t="str">
        <f t="shared" si="122"/>
        <v>Aceptable</v>
      </c>
      <c r="U386" s="88"/>
      <c r="V386" s="88"/>
      <c r="W386" s="88"/>
      <c r="X386" s="93"/>
      <c r="Y386" s="93" t="s">
        <v>259</v>
      </c>
      <c r="Z386" s="88" t="s">
        <v>260</v>
      </c>
      <c r="AA386" s="88" t="s">
        <v>219</v>
      </c>
      <c r="AB386" s="88" t="s">
        <v>219</v>
      </c>
      <c r="AC386" s="88" t="s">
        <v>435</v>
      </c>
      <c r="AD386" s="88" t="s">
        <v>436</v>
      </c>
      <c r="AE386" s="88" t="s">
        <v>219</v>
      </c>
    </row>
    <row r="387" spans="1:31" s="102" customFormat="1" ht="68.45" customHeight="1">
      <c r="A387" s="143" t="s">
        <v>558</v>
      </c>
      <c r="B387" s="143" t="s">
        <v>657</v>
      </c>
      <c r="C387" s="143" t="s">
        <v>658</v>
      </c>
      <c r="D387" s="143" t="s">
        <v>659</v>
      </c>
      <c r="E387" s="93" t="s">
        <v>211</v>
      </c>
      <c r="F387" s="89" t="s">
        <v>212</v>
      </c>
      <c r="G387" s="90" t="s">
        <v>156</v>
      </c>
      <c r="H387" s="88" t="s">
        <v>660</v>
      </c>
      <c r="I387" s="88" t="s">
        <v>346</v>
      </c>
      <c r="J387" s="88" t="s">
        <v>321</v>
      </c>
      <c r="K387" s="88" t="s">
        <v>274</v>
      </c>
      <c r="L387" s="88" t="s">
        <v>348</v>
      </c>
      <c r="M387" s="90">
        <v>2</v>
      </c>
      <c r="N387" s="90">
        <v>3</v>
      </c>
      <c r="O387" s="91">
        <f t="shared" si="120"/>
        <v>6</v>
      </c>
      <c r="P387" s="92" t="str">
        <f t="shared" si="121"/>
        <v>Medio</v>
      </c>
      <c r="Q387" s="91">
        <v>60</v>
      </c>
      <c r="R387" s="92">
        <f t="shared" si="119"/>
        <v>360</v>
      </c>
      <c r="S387" s="92" t="str">
        <f t="shared" si="115"/>
        <v>II</v>
      </c>
      <c r="T387" s="92" t="str">
        <f t="shared" si="122"/>
        <v>No Aceptable o Aceptable con controles</v>
      </c>
      <c r="U387" s="135">
        <v>1</v>
      </c>
      <c r="V387" s="135">
        <v>0</v>
      </c>
      <c r="W387" s="135">
        <f t="shared" ref="W387:W406" si="123">U387+V387</f>
        <v>1</v>
      </c>
      <c r="X387" s="100"/>
      <c r="Y387" s="100" t="s">
        <v>349</v>
      </c>
      <c r="Z387" s="88" t="s">
        <v>218</v>
      </c>
      <c r="AA387" s="88" t="s">
        <v>219</v>
      </c>
      <c r="AB387" s="88" t="s">
        <v>219</v>
      </c>
      <c r="AC387" s="88" t="s">
        <v>219</v>
      </c>
      <c r="AD387" s="88" t="s">
        <v>350</v>
      </c>
      <c r="AE387" s="88" t="s">
        <v>221</v>
      </c>
    </row>
    <row r="388" spans="1:31" s="102" customFormat="1" ht="68.45" customHeight="1">
      <c r="A388" s="144"/>
      <c r="B388" s="144"/>
      <c r="C388" s="144"/>
      <c r="D388" s="144"/>
      <c r="E388" s="93" t="s">
        <v>211</v>
      </c>
      <c r="F388" s="88" t="s">
        <v>280</v>
      </c>
      <c r="G388" s="88" t="s">
        <v>334</v>
      </c>
      <c r="H388" s="88" t="s">
        <v>566</v>
      </c>
      <c r="I388" s="88" t="s">
        <v>567</v>
      </c>
      <c r="J388" s="88" t="s">
        <v>321</v>
      </c>
      <c r="K388" s="88" t="s">
        <v>274</v>
      </c>
      <c r="L388" s="88" t="s">
        <v>321</v>
      </c>
      <c r="M388" s="95">
        <v>2</v>
      </c>
      <c r="N388" s="95">
        <v>1</v>
      </c>
      <c r="O388" s="92">
        <f t="shared" si="120"/>
        <v>2</v>
      </c>
      <c r="P388" s="92" t="str">
        <f t="shared" si="121"/>
        <v>Bajo</v>
      </c>
      <c r="Q388" s="95">
        <v>10</v>
      </c>
      <c r="R388" s="92">
        <f t="shared" si="119"/>
        <v>20</v>
      </c>
      <c r="S388" s="91" t="str">
        <f t="shared" si="115"/>
        <v>IV</v>
      </c>
      <c r="T388" s="92" t="str">
        <f t="shared" si="122"/>
        <v>Aceptable</v>
      </c>
      <c r="U388" s="135">
        <v>1</v>
      </c>
      <c r="V388" s="135">
        <v>0</v>
      </c>
      <c r="W388" s="135">
        <f t="shared" si="123"/>
        <v>1</v>
      </c>
      <c r="X388" s="93"/>
      <c r="Y388" s="93" t="s">
        <v>661</v>
      </c>
      <c r="Z388" s="88" t="s">
        <v>338</v>
      </c>
      <c r="AA388" s="88" t="s">
        <v>278</v>
      </c>
      <c r="AB388" s="88" t="s">
        <v>278</v>
      </c>
      <c r="AC388" s="88" t="s">
        <v>662</v>
      </c>
      <c r="AD388" s="88" t="s">
        <v>663</v>
      </c>
      <c r="AE388" s="88" t="s">
        <v>219</v>
      </c>
    </row>
    <row r="389" spans="1:31" s="102" customFormat="1" ht="68.45" customHeight="1">
      <c r="A389" s="144"/>
      <c r="B389" s="144"/>
      <c r="C389" s="144"/>
      <c r="D389" s="144"/>
      <c r="E389" s="93" t="s">
        <v>211</v>
      </c>
      <c r="F389" s="88" t="s">
        <v>280</v>
      </c>
      <c r="G389" s="88" t="s">
        <v>281</v>
      </c>
      <c r="H389" s="88" t="s">
        <v>664</v>
      </c>
      <c r="I389" s="88" t="s">
        <v>295</v>
      </c>
      <c r="J389" s="88" t="s">
        <v>216</v>
      </c>
      <c r="K389" s="88" t="s">
        <v>216</v>
      </c>
      <c r="L389" s="88" t="s">
        <v>321</v>
      </c>
      <c r="M389" s="95">
        <v>2</v>
      </c>
      <c r="N389" s="95">
        <v>1</v>
      </c>
      <c r="O389" s="92">
        <f t="shared" si="120"/>
        <v>2</v>
      </c>
      <c r="P389" s="92" t="str">
        <f t="shared" si="121"/>
        <v>Bajo</v>
      </c>
      <c r="Q389" s="95">
        <v>10</v>
      </c>
      <c r="R389" s="92">
        <f t="shared" si="119"/>
        <v>20</v>
      </c>
      <c r="S389" s="91" t="str">
        <f t="shared" si="115"/>
        <v>IV</v>
      </c>
      <c r="T389" s="92" t="str">
        <f t="shared" si="122"/>
        <v>Aceptable</v>
      </c>
      <c r="U389" s="135">
        <v>1</v>
      </c>
      <c r="V389" s="135">
        <v>0</v>
      </c>
      <c r="W389" s="135">
        <f t="shared" si="123"/>
        <v>1</v>
      </c>
      <c r="X389" s="136"/>
      <c r="Y389" s="136" t="s">
        <v>459</v>
      </c>
      <c r="Z389" s="101" t="s">
        <v>292</v>
      </c>
      <c r="AA389" s="88" t="s">
        <v>278</v>
      </c>
      <c r="AB389" s="88" t="s">
        <v>278</v>
      </c>
      <c r="AC389" s="88" t="s">
        <v>219</v>
      </c>
      <c r="AD389" s="88" t="s">
        <v>497</v>
      </c>
      <c r="AE389" s="88" t="s">
        <v>219</v>
      </c>
    </row>
    <row r="390" spans="1:31" s="102" customFormat="1" ht="68.45" customHeight="1">
      <c r="A390" s="144"/>
      <c r="B390" s="144"/>
      <c r="C390" s="144"/>
      <c r="D390" s="144"/>
      <c r="E390" s="93" t="s">
        <v>211</v>
      </c>
      <c r="F390" s="88" t="s">
        <v>280</v>
      </c>
      <c r="G390" s="88" t="s">
        <v>306</v>
      </c>
      <c r="H390" s="88" t="s">
        <v>665</v>
      </c>
      <c r="I390" s="88" t="s">
        <v>666</v>
      </c>
      <c r="J390" s="88" t="s">
        <v>309</v>
      </c>
      <c r="K390" s="88" t="s">
        <v>667</v>
      </c>
      <c r="L390" s="88" t="s">
        <v>311</v>
      </c>
      <c r="M390" s="95">
        <v>2</v>
      </c>
      <c r="N390" s="95">
        <v>1</v>
      </c>
      <c r="O390" s="92">
        <f t="shared" si="120"/>
        <v>2</v>
      </c>
      <c r="P390" s="92" t="str">
        <f t="shared" si="121"/>
        <v>Bajo</v>
      </c>
      <c r="Q390" s="95">
        <v>10</v>
      </c>
      <c r="R390" s="92">
        <f t="shared" si="119"/>
        <v>20</v>
      </c>
      <c r="S390" s="91" t="str">
        <f t="shared" si="115"/>
        <v>IV</v>
      </c>
      <c r="T390" s="92" t="str">
        <f t="shared" si="122"/>
        <v>Aceptable</v>
      </c>
      <c r="U390" s="135">
        <v>1</v>
      </c>
      <c r="V390" s="135">
        <v>0</v>
      </c>
      <c r="W390" s="135">
        <f t="shared" si="123"/>
        <v>1</v>
      </c>
      <c r="X390" s="93"/>
      <c r="Y390" s="93" t="s">
        <v>312</v>
      </c>
      <c r="Z390" s="88" t="s">
        <v>313</v>
      </c>
      <c r="AA390" s="88" t="s">
        <v>278</v>
      </c>
      <c r="AB390" s="88" t="s">
        <v>278</v>
      </c>
      <c r="AC390" s="88" t="s">
        <v>314</v>
      </c>
      <c r="AD390" s="88" t="s">
        <v>668</v>
      </c>
      <c r="AE390" s="88" t="s">
        <v>219</v>
      </c>
    </row>
    <row r="391" spans="1:31" s="102" customFormat="1" ht="68.45" customHeight="1">
      <c r="A391" s="144"/>
      <c r="B391" s="144"/>
      <c r="C391" s="144"/>
      <c r="D391" s="144"/>
      <c r="E391" s="93" t="s">
        <v>211</v>
      </c>
      <c r="F391" s="88" t="s">
        <v>152</v>
      </c>
      <c r="G391" s="88" t="s">
        <v>353</v>
      </c>
      <c r="H391" s="88" t="s">
        <v>354</v>
      </c>
      <c r="I391" s="88" t="s">
        <v>669</v>
      </c>
      <c r="J391" s="88" t="s">
        <v>216</v>
      </c>
      <c r="K391" s="88" t="s">
        <v>225</v>
      </c>
      <c r="L391" s="88" t="s">
        <v>226</v>
      </c>
      <c r="M391" s="95">
        <v>2</v>
      </c>
      <c r="N391" s="95">
        <v>3</v>
      </c>
      <c r="O391" s="91">
        <f t="shared" si="120"/>
        <v>6</v>
      </c>
      <c r="P391" s="92" t="str">
        <f t="shared" si="121"/>
        <v>Medio</v>
      </c>
      <c r="Q391" s="95">
        <v>60</v>
      </c>
      <c r="R391" s="92">
        <f t="shared" si="119"/>
        <v>360</v>
      </c>
      <c r="S391" s="92" t="str">
        <f t="shared" si="115"/>
        <v>II</v>
      </c>
      <c r="T391" s="92" t="str">
        <f t="shared" si="122"/>
        <v>No Aceptable o Aceptable con controles</v>
      </c>
      <c r="U391" s="135">
        <v>1</v>
      </c>
      <c r="V391" s="135">
        <v>0</v>
      </c>
      <c r="W391" s="135">
        <f t="shared" si="123"/>
        <v>1</v>
      </c>
      <c r="X391" s="110"/>
      <c r="Y391" s="110" t="s">
        <v>670</v>
      </c>
      <c r="Z391" s="88" t="s">
        <v>228</v>
      </c>
      <c r="AA391" s="88" t="s">
        <v>219</v>
      </c>
      <c r="AB391" s="88" t="s">
        <v>219</v>
      </c>
      <c r="AC391" s="88" t="s">
        <v>219</v>
      </c>
      <c r="AD391" s="88" t="s">
        <v>671</v>
      </c>
      <c r="AE391" s="88" t="s">
        <v>219</v>
      </c>
    </row>
    <row r="392" spans="1:31" s="102" customFormat="1" ht="68.45" customHeight="1">
      <c r="A392" s="144"/>
      <c r="B392" s="144"/>
      <c r="C392" s="144"/>
      <c r="D392" s="144"/>
      <c r="E392" s="93" t="s">
        <v>211</v>
      </c>
      <c r="F392" s="88" t="s">
        <v>152</v>
      </c>
      <c r="G392" s="88" t="s">
        <v>356</v>
      </c>
      <c r="H392" s="88" t="s">
        <v>357</v>
      </c>
      <c r="I392" s="88" t="s">
        <v>564</v>
      </c>
      <c r="J392" s="88" t="s">
        <v>216</v>
      </c>
      <c r="K392" s="88" t="s">
        <v>225</v>
      </c>
      <c r="L392" s="88" t="s">
        <v>226</v>
      </c>
      <c r="M392" s="95">
        <v>2</v>
      </c>
      <c r="N392" s="95">
        <v>3</v>
      </c>
      <c r="O392" s="91">
        <f t="shared" si="120"/>
        <v>6</v>
      </c>
      <c r="P392" s="92" t="str">
        <f t="shared" si="121"/>
        <v>Medio</v>
      </c>
      <c r="Q392" s="95">
        <v>60</v>
      </c>
      <c r="R392" s="92">
        <f t="shared" si="119"/>
        <v>360</v>
      </c>
      <c r="S392" s="92" t="str">
        <f t="shared" si="115"/>
        <v>II</v>
      </c>
      <c r="T392" s="92" t="str">
        <f t="shared" si="122"/>
        <v>No Aceptable o Aceptable con controles</v>
      </c>
      <c r="U392" s="135">
        <v>1</v>
      </c>
      <c r="V392" s="135">
        <v>0</v>
      </c>
      <c r="W392" s="135">
        <f t="shared" si="123"/>
        <v>1</v>
      </c>
      <c r="X392" s="110"/>
      <c r="Y392" s="110" t="s">
        <v>565</v>
      </c>
      <c r="Z392" s="88" t="s">
        <v>228</v>
      </c>
      <c r="AA392" s="88" t="s">
        <v>219</v>
      </c>
      <c r="AB392" s="88" t="s">
        <v>219</v>
      </c>
      <c r="AC392" s="88" t="s">
        <v>219</v>
      </c>
      <c r="AD392" s="88" t="s">
        <v>671</v>
      </c>
      <c r="AE392" s="88" t="s">
        <v>219</v>
      </c>
    </row>
    <row r="393" spans="1:31" s="102" customFormat="1" ht="68.45" customHeight="1">
      <c r="A393" s="144"/>
      <c r="B393" s="144"/>
      <c r="C393" s="144"/>
      <c r="D393" s="144"/>
      <c r="E393" s="93" t="s">
        <v>211</v>
      </c>
      <c r="F393" s="88" t="s">
        <v>317</v>
      </c>
      <c r="G393" s="88" t="s">
        <v>318</v>
      </c>
      <c r="H393" s="88" t="s">
        <v>327</v>
      </c>
      <c r="I393" s="88" t="s">
        <v>320</v>
      </c>
      <c r="J393" s="88" t="s">
        <v>321</v>
      </c>
      <c r="K393" s="88" t="s">
        <v>322</v>
      </c>
      <c r="L393" s="88" t="s">
        <v>323</v>
      </c>
      <c r="M393" s="95">
        <v>2</v>
      </c>
      <c r="N393" s="95">
        <v>1</v>
      </c>
      <c r="O393" s="91">
        <f t="shared" si="120"/>
        <v>2</v>
      </c>
      <c r="P393" s="92" t="str">
        <f t="shared" si="121"/>
        <v>Bajo</v>
      </c>
      <c r="Q393" s="95">
        <v>10</v>
      </c>
      <c r="R393" s="92">
        <f t="shared" si="119"/>
        <v>20</v>
      </c>
      <c r="S393" s="91" t="str">
        <f t="shared" si="115"/>
        <v>IV</v>
      </c>
      <c r="T393" s="92" t="str">
        <f t="shared" si="122"/>
        <v>Aceptable</v>
      </c>
      <c r="U393" s="135">
        <v>1</v>
      </c>
      <c r="V393" s="135">
        <v>0</v>
      </c>
      <c r="W393" s="135">
        <f t="shared" si="123"/>
        <v>1</v>
      </c>
      <c r="X393" s="93"/>
      <c r="Y393" s="93" t="s">
        <v>312</v>
      </c>
      <c r="Z393" s="88" t="s">
        <v>324</v>
      </c>
      <c r="AA393" s="88" t="s">
        <v>278</v>
      </c>
      <c r="AB393" s="88" t="s">
        <v>278</v>
      </c>
      <c r="AC393" s="88" t="s">
        <v>325</v>
      </c>
      <c r="AD393" s="88" t="s">
        <v>326</v>
      </c>
      <c r="AE393" s="88" t="s">
        <v>219</v>
      </c>
    </row>
    <row r="394" spans="1:31" s="102" customFormat="1" ht="68.45" customHeight="1">
      <c r="A394" s="144"/>
      <c r="B394" s="144"/>
      <c r="C394" s="145"/>
      <c r="D394" s="145"/>
      <c r="E394" s="93" t="s">
        <v>211</v>
      </c>
      <c r="F394" s="88" t="s">
        <v>317</v>
      </c>
      <c r="G394" s="88" t="s">
        <v>672</v>
      </c>
      <c r="H394" s="88" t="s">
        <v>319</v>
      </c>
      <c r="I394" s="88" t="s">
        <v>320</v>
      </c>
      <c r="J394" s="88" t="s">
        <v>321</v>
      </c>
      <c r="K394" s="88" t="s">
        <v>322</v>
      </c>
      <c r="L394" s="88" t="s">
        <v>323</v>
      </c>
      <c r="M394" s="95">
        <v>2</v>
      </c>
      <c r="N394" s="95">
        <v>1</v>
      </c>
      <c r="O394" s="92">
        <f t="shared" si="120"/>
        <v>2</v>
      </c>
      <c r="P394" s="92" t="str">
        <f t="shared" si="121"/>
        <v>Bajo</v>
      </c>
      <c r="Q394" s="95">
        <v>10</v>
      </c>
      <c r="R394" s="92">
        <f t="shared" si="119"/>
        <v>20</v>
      </c>
      <c r="S394" s="91" t="str">
        <f t="shared" si="115"/>
        <v>IV</v>
      </c>
      <c r="T394" s="92" t="str">
        <f t="shared" si="122"/>
        <v>Aceptable</v>
      </c>
      <c r="U394" s="135">
        <v>1</v>
      </c>
      <c r="V394" s="135">
        <v>0</v>
      </c>
      <c r="W394" s="135">
        <f t="shared" si="123"/>
        <v>1</v>
      </c>
      <c r="X394" s="93"/>
      <c r="Y394" s="93" t="s">
        <v>312</v>
      </c>
      <c r="Z394" s="88" t="s">
        <v>324</v>
      </c>
      <c r="AA394" s="88" t="s">
        <v>278</v>
      </c>
      <c r="AB394" s="88" t="s">
        <v>278</v>
      </c>
      <c r="AC394" s="88" t="s">
        <v>673</v>
      </c>
      <c r="AD394" s="88" t="s">
        <v>674</v>
      </c>
      <c r="AE394" s="88" t="s">
        <v>219</v>
      </c>
    </row>
    <row r="395" spans="1:31" s="102" customFormat="1" ht="68.45" customHeight="1">
      <c r="A395" s="144"/>
      <c r="B395" s="144"/>
      <c r="C395" s="143" t="s">
        <v>675</v>
      </c>
      <c r="D395" s="143" t="s">
        <v>659</v>
      </c>
      <c r="E395" s="93" t="s">
        <v>211</v>
      </c>
      <c r="F395" s="89" t="s">
        <v>212</v>
      </c>
      <c r="G395" s="90" t="s">
        <v>156</v>
      </c>
      <c r="H395" s="88" t="s">
        <v>660</v>
      </c>
      <c r="I395" s="88" t="s">
        <v>346</v>
      </c>
      <c r="J395" s="88" t="s">
        <v>321</v>
      </c>
      <c r="K395" s="88" t="s">
        <v>274</v>
      </c>
      <c r="L395" s="88" t="s">
        <v>348</v>
      </c>
      <c r="M395" s="90">
        <v>2</v>
      </c>
      <c r="N395" s="90">
        <v>3</v>
      </c>
      <c r="O395" s="91">
        <f t="shared" si="120"/>
        <v>6</v>
      </c>
      <c r="P395" s="92" t="str">
        <f t="shared" si="121"/>
        <v>Medio</v>
      </c>
      <c r="Q395" s="91">
        <v>60</v>
      </c>
      <c r="R395" s="92">
        <f t="shared" si="119"/>
        <v>360</v>
      </c>
      <c r="S395" s="92" t="str">
        <f t="shared" si="115"/>
        <v>II</v>
      </c>
      <c r="T395" s="92" t="str">
        <f t="shared" si="122"/>
        <v>No Aceptable o Aceptable con controles</v>
      </c>
      <c r="U395" s="135">
        <v>1</v>
      </c>
      <c r="V395" s="135">
        <v>0</v>
      </c>
      <c r="W395" s="135">
        <f t="shared" si="123"/>
        <v>1</v>
      </c>
      <c r="X395" s="100"/>
      <c r="Y395" s="100" t="s">
        <v>349</v>
      </c>
      <c r="Z395" s="88" t="s">
        <v>218</v>
      </c>
      <c r="AA395" s="88" t="s">
        <v>219</v>
      </c>
      <c r="AB395" s="88" t="s">
        <v>219</v>
      </c>
      <c r="AC395" s="88" t="s">
        <v>219</v>
      </c>
      <c r="AD395" s="88" t="s">
        <v>676</v>
      </c>
      <c r="AE395" s="88" t="s">
        <v>221</v>
      </c>
    </row>
    <row r="396" spans="1:31" s="102" customFormat="1" ht="68.45" customHeight="1">
      <c r="A396" s="144"/>
      <c r="B396" s="144"/>
      <c r="C396" s="144"/>
      <c r="D396" s="144"/>
      <c r="E396" s="93" t="s">
        <v>211</v>
      </c>
      <c r="F396" s="88" t="s">
        <v>280</v>
      </c>
      <c r="G396" s="88" t="s">
        <v>334</v>
      </c>
      <c r="H396" s="88" t="s">
        <v>566</v>
      </c>
      <c r="I396" s="88" t="s">
        <v>567</v>
      </c>
      <c r="J396" s="88" t="s">
        <v>321</v>
      </c>
      <c r="K396" s="88" t="s">
        <v>216</v>
      </c>
      <c r="L396" s="88" t="s">
        <v>677</v>
      </c>
      <c r="M396" s="95">
        <v>2</v>
      </c>
      <c r="N396" s="95">
        <v>1</v>
      </c>
      <c r="O396" s="92">
        <f t="shared" si="120"/>
        <v>2</v>
      </c>
      <c r="P396" s="92" t="str">
        <f t="shared" si="121"/>
        <v>Bajo</v>
      </c>
      <c r="Q396" s="95">
        <v>10</v>
      </c>
      <c r="R396" s="92">
        <f t="shared" si="119"/>
        <v>20</v>
      </c>
      <c r="S396" s="91" t="str">
        <f t="shared" si="115"/>
        <v>IV</v>
      </c>
      <c r="T396" s="92" t="str">
        <f t="shared" si="122"/>
        <v>Aceptable</v>
      </c>
      <c r="U396" s="135">
        <v>1</v>
      </c>
      <c r="V396" s="135">
        <v>0</v>
      </c>
      <c r="W396" s="135">
        <f t="shared" si="123"/>
        <v>1</v>
      </c>
      <c r="X396" s="93"/>
      <c r="Y396" s="93" t="s">
        <v>568</v>
      </c>
      <c r="Z396" s="88" t="s">
        <v>338</v>
      </c>
      <c r="AA396" s="88" t="s">
        <v>278</v>
      </c>
      <c r="AB396" s="88" t="s">
        <v>278</v>
      </c>
      <c r="AC396" s="88" t="s">
        <v>678</v>
      </c>
      <c r="AD396" s="88" t="s">
        <v>679</v>
      </c>
      <c r="AE396" s="88" t="s">
        <v>219</v>
      </c>
    </row>
    <row r="397" spans="1:31" s="102" customFormat="1" ht="68.45" customHeight="1">
      <c r="A397" s="144"/>
      <c r="B397" s="144"/>
      <c r="C397" s="144"/>
      <c r="D397" s="144"/>
      <c r="E397" s="93" t="s">
        <v>211</v>
      </c>
      <c r="F397" s="88" t="s">
        <v>280</v>
      </c>
      <c r="G397" s="88" t="s">
        <v>281</v>
      </c>
      <c r="H397" s="88" t="s">
        <v>664</v>
      </c>
      <c r="I397" s="88" t="s">
        <v>295</v>
      </c>
      <c r="J397" s="88" t="s">
        <v>216</v>
      </c>
      <c r="K397" s="88" t="s">
        <v>216</v>
      </c>
      <c r="L397" s="88" t="s">
        <v>216</v>
      </c>
      <c r="M397" s="95">
        <v>2</v>
      </c>
      <c r="N397" s="95">
        <v>1</v>
      </c>
      <c r="O397" s="92">
        <f t="shared" si="120"/>
        <v>2</v>
      </c>
      <c r="P397" s="92" t="str">
        <f t="shared" si="121"/>
        <v>Bajo</v>
      </c>
      <c r="Q397" s="95">
        <v>10</v>
      </c>
      <c r="R397" s="92">
        <f t="shared" si="119"/>
        <v>20</v>
      </c>
      <c r="S397" s="91" t="str">
        <f t="shared" si="115"/>
        <v>IV</v>
      </c>
      <c r="T397" s="92" t="str">
        <f t="shared" si="122"/>
        <v>Aceptable</v>
      </c>
      <c r="U397" s="135">
        <v>1</v>
      </c>
      <c r="V397" s="135">
        <v>0</v>
      </c>
      <c r="W397" s="135">
        <f t="shared" si="123"/>
        <v>1</v>
      </c>
      <c r="X397" s="93"/>
      <c r="Y397" s="93" t="s">
        <v>680</v>
      </c>
      <c r="Z397" s="101" t="s">
        <v>292</v>
      </c>
      <c r="AA397" s="88" t="s">
        <v>278</v>
      </c>
      <c r="AB397" s="88" t="s">
        <v>278</v>
      </c>
      <c r="AC397" s="88" t="s">
        <v>219</v>
      </c>
      <c r="AD397" s="88" t="s">
        <v>296</v>
      </c>
      <c r="AE397" s="88" t="s">
        <v>219</v>
      </c>
    </row>
    <row r="398" spans="1:31" s="102" customFormat="1" ht="68.45" customHeight="1">
      <c r="A398" s="144"/>
      <c r="B398" s="144"/>
      <c r="C398" s="144"/>
      <c r="D398" s="144"/>
      <c r="E398" s="93" t="s">
        <v>211</v>
      </c>
      <c r="F398" s="88" t="s">
        <v>280</v>
      </c>
      <c r="G398" s="88" t="s">
        <v>306</v>
      </c>
      <c r="H398" s="88" t="s">
        <v>665</v>
      </c>
      <c r="I398" s="88" t="s">
        <v>666</v>
      </c>
      <c r="J398" s="88" t="s">
        <v>309</v>
      </c>
      <c r="K398" s="88" t="s">
        <v>310</v>
      </c>
      <c r="L398" s="88" t="s">
        <v>311</v>
      </c>
      <c r="M398" s="95">
        <v>2</v>
      </c>
      <c r="N398" s="95">
        <v>1</v>
      </c>
      <c r="O398" s="92">
        <f t="shared" si="120"/>
        <v>2</v>
      </c>
      <c r="P398" s="92" t="str">
        <f t="shared" si="121"/>
        <v>Bajo</v>
      </c>
      <c r="Q398" s="95">
        <v>10</v>
      </c>
      <c r="R398" s="92">
        <f t="shared" si="119"/>
        <v>20</v>
      </c>
      <c r="S398" s="91" t="str">
        <f t="shared" si="115"/>
        <v>IV</v>
      </c>
      <c r="T398" s="92" t="str">
        <f t="shared" si="122"/>
        <v>Aceptable</v>
      </c>
      <c r="U398" s="135">
        <v>1</v>
      </c>
      <c r="V398" s="135">
        <v>0</v>
      </c>
      <c r="W398" s="135">
        <f t="shared" si="123"/>
        <v>1</v>
      </c>
      <c r="X398" s="93"/>
      <c r="Y398" s="93" t="s">
        <v>312</v>
      </c>
      <c r="Z398" s="88" t="s">
        <v>313</v>
      </c>
      <c r="AA398" s="88" t="s">
        <v>278</v>
      </c>
      <c r="AB398" s="88" t="s">
        <v>278</v>
      </c>
      <c r="AC398" s="88" t="s">
        <v>314</v>
      </c>
      <c r="AD398" s="88" t="s">
        <v>315</v>
      </c>
      <c r="AE398" s="88" t="s">
        <v>219</v>
      </c>
    </row>
    <row r="399" spans="1:31" s="102" customFormat="1" ht="68.45" customHeight="1">
      <c r="A399" s="144"/>
      <c r="B399" s="144"/>
      <c r="C399" s="144"/>
      <c r="D399" s="144"/>
      <c r="E399" s="93" t="s">
        <v>211</v>
      </c>
      <c r="F399" s="88" t="s">
        <v>152</v>
      </c>
      <c r="G399" s="88" t="s">
        <v>353</v>
      </c>
      <c r="H399" s="88" t="s">
        <v>354</v>
      </c>
      <c r="I399" s="88" t="s">
        <v>669</v>
      </c>
      <c r="J399" s="88" t="s">
        <v>216</v>
      </c>
      <c r="K399" s="88" t="s">
        <v>225</v>
      </c>
      <c r="L399" s="88" t="s">
        <v>226</v>
      </c>
      <c r="M399" s="95">
        <v>2</v>
      </c>
      <c r="N399" s="95">
        <v>3</v>
      </c>
      <c r="O399" s="91">
        <f t="shared" si="120"/>
        <v>6</v>
      </c>
      <c r="P399" s="92" t="str">
        <f t="shared" si="121"/>
        <v>Medio</v>
      </c>
      <c r="Q399" s="95">
        <v>60</v>
      </c>
      <c r="R399" s="92">
        <f t="shared" si="119"/>
        <v>360</v>
      </c>
      <c r="S399" s="92" t="str">
        <f t="shared" si="115"/>
        <v>II</v>
      </c>
      <c r="T399" s="92" t="str">
        <f t="shared" si="122"/>
        <v>No Aceptable o Aceptable con controles</v>
      </c>
      <c r="U399" s="135">
        <v>1</v>
      </c>
      <c r="V399" s="135">
        <v>0</v>
      </c>
      <c r="W399" s="135">
        <f t="shared" si="123"/>
        <v>1</v>
      </c>
      <c r="X399" s="110"/>
      <c r="Y399" s="110" t="s">
        <v>670</v>
      </c>
      <c r="Z399" s="88" t="s">
        <v>228</v>
      </c>
      <c r="AA399" s="88" t="s">
        <v>219</v>
      </c>
      <c r="AB399" s="88" t="s">
        <v>219</v>
      </c>
      <c r="AC399" s="88" t="s">
        <v>219</v>
      </c>
      <c r="AD399" s="88" t="s">
        <v>671</v>
      </c>
      <c r="AE399" s="88" t="s">
        <v>219</v>
      </c>
    </row>
    <row r="400" spans="1:31" s="102" customFormat="1" ht="68.45" customHeight="1">
      <c r="A400" s="144"/>
      <c r="B400" s="144"/>
      <c r="C400" s="144"/>
      <c r="D400" s="144"/>
      <c r="E400" s="93" t="s">
        <v>211</v>
      </c>
      <c r="F400" s="88" t="s">
        <v>152</v>
      </c>
      <c r="G400" s="88" t="s">
        <v>356</v>
      </c>
      <c r="H400" s="88" t="s">
        <v>357</v>
      </c>
      <c r="I400" s="88" t="s">
        <v>564</v>
      </c>
      <c r="J400" s="88" t="s">
        <v>216</v>
      </c>
      <c r="K400" s="88" t="s">
        <v>225</v>
      </c>
      <c r="L400" s="88" t="s">
        <v>226</v>
      </c>
      <c r="M400" s="95">
        <v>2</v>
      </c>
      <c r="N400" s="95">
        <v>3</v>
      </c>
      <c r="O400" s="91">
        <f t="shared" si="120"/>
        <v>6</v>
      </c>
      <c r="P400" s="92" t="str">
        <f t="shared" si="121"/>
        <v>Medio</v>
      </c>
      <c r="Q400" s="95">
        <v>60</v>
      </c>
      <c r="R400" s="92">
        <f t="shared" si="119"/>
        <v>360</v>
      </c>
      <c r="S400" s="92" t="str">
        <f t="shared" si="115"/>
        <v>II</v>
      </c>
      <c r="T400" s="92" t="str">
        <f t="shared" si="122"/>
        <v>No Aceptable o Aceptable con controles</v>
      </c>
      <c r="U400" s="135">
        <v>1</v>
      </c>
      <c r="V400" s="135">
        <v>0</v>
      </c>
      <c r="W400" s="135">
        <f t="shared" si="123"/>
        <v>1</v>
      </c>
      <c r="X400" s="110"/>
      <c r="Y400" s="110" t="s">
        <v>565</v>
      </c>
      <c r="Z400" s="88" t="s">
        <v>228</v>
      </c>
      <c r="AA400" s="88" t="s">
        <v>219</v>
      </c>
      <c r="AB400" s="88" t="s">
        <v>219</v>
      </c>
      <c r="AC400" s="88" t="s">
        <v>219</v>
      </c>
      <c r="AD400" s="88" t="s">
        <v>671</v>
      </c>
      <c r="AE400" s="88" t="s">
        <v>219</v>
      </c>
    </row>
    <row r="401" spans="1:31" s="102" customFormat="1" ht="68.45" customHeight="1">
      <c r="A401" s="144"/>
      <c r="B401" s="144"/>
      <c r="C401" s="144"/>
      <c r="D401" s="144"/>
      <c r="E401" s="93" t="s">
        <v>211</v>
      </c>
      <c r="F401" s="88" t="s">
        <v>317</v>
      </c>
      <c r="G401" s="88" t="s">
        <v>318</v>
      </c>
      <c r="H401" s="88" t="s">
        <v>327</v>
      </c>
      <c r="I401" s="88" t="s">
        <v>320</v>
      </c>
      <c r="J401" s="88" t="s">
        <v>321</v>
      </c>
      <c r="K401" s="88" t="s">
        <v>322</v>
      </c>
      <c r="L401" s="88" t="s">
        <v>323</v>
      </c>
      <c r="M401" s="95">
        <v>2</v>
      </c>
      <c r="N401" s="95">
        <v>1</v>
      </c>
      <c r="O401" s="91">
        <f t="shared" si="120"/>
        <v>2</v>
      </c>
      <c r="P401" s="92" t="str">
        <f t="shared" si="121"/>
        <v>Bajo</v>
      </c>
      <c r="Q401" s="95">
        <v>10</v>
      </c>
      <c r="R401" s="92">
        <f t="shared" si="119"/>
        <v>20</v>
      </c>
      <c r="S401" s="91" t="str">
        <f t="shared" si="115"/>
        <v>IV</v>
      </c>
      <c r="T401" s="92" t="str">
        <f t="shared" si="122"/>
        <v>Aceptable</v>
      </c>
      <c r="U401" s="135">
        <v>1</v>
      </c>
      <c r="V401" s="135">
        <v>0</v>
      </c>
      <c r="W401" s="135">
        <f t="shared" si="123"/>
        <v>1</v>
      </c>
      <c r="X401" s="93"/>
      <c r="Y401" s="93" t="s">
        <v>312</v>
      </c>
      <c r="Z401" s="88" t="s">
        <v>324</v>
      </c>
      <c r="AA401" s="88" t="s">
        <v>278</v>
      </c>
      <c r="AB401" s="88" t="s">
        <v>278</v>
      </c>
      <c r="AC401" s="88" t="s">
        <v>325</v>
      </c>
      <c r="AD401" s="88" t="s">
        <v>326</v>
      </c>
      <c r="AE401" s="88" t="s">
        <v>219</v>
      </c>
    </row>
    <row r="402" spans="1:31" s="102" customFormat="1" ht="68.45" customHeight="1">
      <c r="A402" s="144"/>
      <c r="B402" s="144"/>
      <c r="C402" s="145"/>
      <c r="D402" s="145"/>
      <c r="E402" s="93" t="s">
        <v>211</v>
      </c>
      <c r="F402" s="88" t="s">
        <v>317</v>
      </c>
      <c r="G402" s="88" t="s">
        <v>681</v>
      </c>
      <c r="H402" s="88" t="s">
        <v>319</v>
      </c>
      <c r="I402" s="88" t="s">
        <v>320</v>
      </c>
      <c r="J402" s="88" t="s">
        <v>321</v>
      </c>
      <c r="K402" s="88" t="s">
        <v>322</v>
      </c>
      <c r="L402" s="88" t="s">
        <v>323</v>
      </c>
      <c r="M402" s="95">
        <v>2</v>
      </c>
      <c r="N402" s="95">
        <v>1</v>
      </c>
      <c r="O402" s="92">
        <f t="shared" si="120"/>
        <v>2</v>
      </c>
      <c r="P402" s="92" t="str">
        <f t="shared" si="121"/>
        <v>Bajo</v>
      </c>
      <c r="Q402" s="95">
        <v>10</v>
      </c>
      <c r="R402" s="92">
        <f t="shared" si="119"/>
        <v>20</v>
      </c>
      <c r="S402" s="91" t="str">
        <f t="shared" si="115"/>
        <v>IV</v>
      </c>
      <c r="T402" s="92" t="str">
        <f t="shared" si="122"/>
        <v>Aceptable</v>
      </c>
      <c r="U402" s="135">
        <v>1</v>
      </c>
      <c r="V402" s="135">
        <v>0</v>
      </c>
      <c r="W402" s="135">
        <f t="shared" si="123"/>
        <v>1</v>
      </c>
      <c r="X402" s="93"/>
      <c r="Y402" s="93" t="s">
        <v>312</v>
      </c>
      <c r="Z402" s="88" t="s">
        <v>324</v>
      </c>
      <c r="AA402" s="88" t="s">
        <v>278</v>
      </c>
      <c r="AB402" s="88" t="s">
        <v>278</v>
      </c>
      <c r="AC402" s="88" t="s">
        <v>682</v>
      </c>
      <c r="AD402" s="88" t="s">
        <v>683</v>
      </c>
      <c r="AE402" s="88" t="s">
        <v>219</v>
      </c>
    </row>
    <row r="403" spans="1:31" s="102" customFormat="1" ht="68.45" customHeight="1">
      <c r="A403" s="144"/>
      <c r="B403" s="144"/>
      <c r="C403" s="143" t="s">
        <v>684</v>
      </c>
      <c r="D403" s="143" t="s">
        <v>659</v>
      </c>
      <c r="E403" s="93" t="s">
        <v>211</v>
      </c>
      <c r="F403" s="89" t="s">
        <v>212</v>
      </c>
      <c r="G403" s="90" t="s">
        <v>156</v>
      </c>
      <c r="H403" s="88" t="s">
        <v>660</v>
      </c>
      <c r="I403" s="88" t="s">
        <v>346</v>
      </c>
      <c r="J403" s="88" t="s">
        <v>321</v>
      </c>
      <c r="K403" s="88" t="s">
        <v>274</v>
      </c>
      <c r="L403" s="88" t="s">
        <v>348</v>
      </c>
      <c r="M403" s="90">
        <v>2</v>
      </c>
      <c r="N403" s="90">
        <v>3</v>
      </c>
      <c r="O403" s="91">
        <f t="shared" si="120"/>
        <v>6</v>
      </c>
      <c r="P403" s="92" t="str">
        <f t="shared" si="121"/>
        <v>Medio</v>
      </c>
      <c r="Q403" s="91">
        <v>60</v>
      </c>
      <c r="R403" s="92">
        <f t="shared" si="119"/>
        <v>360</v>
      </c>
      <c r="S403" s="92" t="str">
        <f t="shared" si="115"/>
        <v>II</v>
      </c>
      <c r="T403" s="92" t="str">
        <f t="shared" si="122"/>
        <v>No Aceptable o Aceptable con controles</v>
      </c>
      <c r="U403" s="135">
        <v>1</v>
      </c>
      <c r="V403" s="135">
        <v>0</v>
      </c>
      <c r="W403" s="135">
        <f t="shared" si="123"/>
        <v>1</v>
      </c>
      <c r="X403" s="100"/>
      <c r="Y403" s="100" t="s">
        <v>349</v>
      </c>
      <c r="Z403" s="88" t="s">
        <v>218</v>
      </c>
      <c r="AA403" s="88" t="s">
        <v>219</v>
      </c>
      <c r="AB403" s="88" t="s">
        <v>219</v>
      </c>
      <c r="AC403" s="88" t="s">
        <v>219</v>
      </c>
      <c r="AD403" s="88" t="s">
        <v>350</v>
      </c>
      <c r="AE403" s="88" t="s">
        <v>221</v>
      </c>
    </row>
    <row r="404" spans="1:31" s="102" customFormat="1" ht="68.45" customHeight="1">
      <c r="A404" s="144"/>
      <c r="B404" s="144"/>
      <c r="C404" s="144"/>
      <c r="D404" s="144"/>
      <c r="E404" s="93" t="s">
        <v>211</v>
      </c>
      <c r="F404" s="88" t="s">
        <v>280</v>
      </c>
      <c r="G404" s="88" t="s">
        <v>334</v>
      </c>
      <c r="H404" s="88" t="s">
        <v>566</v>
      </c>
      <c r="I404" s="88" t="s">
        <v>567</v>
      </c>
      <c r="J404" s="88" t="s">
        <v>321</v>
      </c>
      <c r="K404" s="88" t="s">
        <v>685</v>
      </c>
      <c r="L404" s="88" t="s">
        <v>677</v>
      </c>
      <c r="M404" s="95">
        <v>2</v>
      </c>
      <c r="N404" s="95">
        <v>1</v>
      </c>
      <c r="O404" s="92">
        <f t="shared" si="120"/>
        <v>2</v>
      </c>
      <c r="P404" s="92" t="str">
        <f t="shared" si="121"/>
        <v>Bajo</v>
      </c>
      <c r="Q404" s="95">
        <v>10</v>
      </c>
      <c r="R404" s="92">
        <f t="shared" si="119"/>
        <v>20</v>
      </c>
      <c r="S404" s="91" t="str">
        <f t="shared" si="115"/>
        <v>IV</v>
      </c>
      <c r="T404" s="92" t="str">
        <f t="shared" si="122"/>
        <v>Aceptable</v>
      </c>
      <c r="U404" s="135">
        <v>1</v>
      </c>
      <c r="V404" s="135">
        <v>0</v>
      </c>
      <c r="W404" s="135">
        <f t="shared" si="123"/>
        <v>1</v>
      </c>
      <c r="X404" s="93"/>
      <c r="Y404" s="93" t="s">
        <v>568</v>
      </c>
      <c r="Z404" s="88" t="s">
        <v>338</v>
      </c>
      <c r="AA404" s="88" t="s">
        <v>278</v>
      </c>
      <c r="AB404" s="88" t="s">
        <v>278</v>
      </c>
      <c r="AC404" s="88" t="s">
        <v>686</v>
      </c>
      <c r="AD404" s="88" t="s">
        <v>687</v>
      </c>
      <c r="AE404" s="88" t="s">
        <v>219</v>
      </c>
    </row>
    <row r="405" spans="1:31" s="102" customFormat="1" ht="68.45" customHeight="1">
      <c r="A405" s="144"/>
      <c r="B405" s="144"/>
      <c r="C405" s="144"/>
      <c r="D405" s="144"/>
      <c r="E405" s="93" t="s">
        <v>211</v>
      </c>
      <c r="F405" s="88" t="s">
        <v>280</v>
      </c>
      <c r="G405" s="88" t="s">
        <v>281</v>
      </c>
      <c r="H405" s="88" t="s">
        <v>664</v>
      </c>
      <c r="I405" s="88" t="s">
        <v>295</v>
      </c>
      <c r="J405" s="88" t="s">
        <v>216</v>
      </c>
      <c r="K405" s="88" t="s">
        <v>216</v>
      </c>
      <c r="L405" s="88" t="s">
        <v>216</v>
      </c>
      <c r="M405" s="95">
        <v>2</v>
      </c>
      <c r="N405" s="95">
        <v>1</v>
      </c>
      <c r="O405" s="92">
        <f t="shared" si="120"/>
        <v>2</v>
      </c>
      <c r="P405" s="92" t="str">
        <f t="shared" si="121"/>
        <v>Bajo</v>
      </c>
      <c r="Q405" s="95">
        <v>10</v>
      </c>
      <c r="R405" s="92">
        <f t="shared" si="119"/>
        <v>20</v>
      </c>
      <c r="S405" s="91" t="str">
        <f t="shared" si="115"/>
        <v>IV</v>
      </c>
      <c r="T405" s="92" t="str">
        <f t="shared" si="122"/>
        <v>Aceptable</v>
      </c>
      <c r="U405" s="135">
        <v>1</v>
      </c>
      <c r="V405" s="135">
        <v>0</v>
      </c>
      <c r="W405" s="135">
        <f t="shared" si="123"/>
        <v>1</v>
      </c>
      <c r="X405" s="93"/>
      <c r="Y405" s="93" t="s">
        <v>680</v>
      </c>
      <c r="Z405" s="101" t="s">
        <v>292</v>
      </c>
      <c r="AA405" s="88" t="s">
        <v>278</v>
      </c>
      <c r="AB405" s="88" t="s">
        <v>278</v>
      </c>
      <c r="AC405" s="88" t="s">
        <v>219</v>
      </c>
      <c r="AD405" s="88" t="s">
        <v>296</v>
      </c>
      <c r="AE405" s="88" t="s">
        <v>219</v>
      </c>
    </row>
    <row r="406" spans="1:31" s="102" customFormat="1" ht="68.45" customHeight="1">
      <c r="A406" s="144"/>
      <c r="B406" s="144"/>
      <c r="C406" s="144"/>
      <c r="D406" s="144"/>
      <c r="E406" s="93" t="s">
        <v>211</v>
      </c>
      <c r="F406" s="88" t="s">
        <v>280</v>
      </c>
      <c r="G406" s="88" t="s">
        <v>306</v>
      </c>
      <c r="H406" s="88" t="s">
        <v>665</v>
      </c>
      <c r="I406" s="88" t="s">
        <v>666</v>
      </c>
      <c r="J406" s="88" t="s">
        <v>309</v>
      </c>
      <c r="K406" s="88" t="s">
        <v>310</v>
      </c>
      <c r="L406" s="88" t="s">
        <v>311</v>
      </c>
      <c r="M406" s="95">
        <v>2</v>
      </c>
      <c r="N406" s="95">
        <v>1</v>
      </c>
      <c r="O406" s="92">
        <f t="shared" si="120"/>
        <v>2</v>
      </c>
      <c r="P406" s="92" t="str">
        <f t="shared" si="121"/>
        <v>Bajo</v>
      </c>
      <c r="Q406" s="95">
        <v>10</v>
      </c>
      <c r="R406" s="92">
        <f t="shared" si="119"/>
        <v>20</v>
      </c>
      <c r="S406" s="91" t="str">
        <f t="shared" si="115"/>
        <v>IV</v>
      </c>
      <c r="T406" s="92" t="str">
        <f t="shared" si="122"/>
        <v>Aceptable</v>
      </c>
      <c r="U406" s="135">
        <v>1</v>
      </c>
      <c r="V406" s="135">
        <v>0</v>
      </c>
      <c r="W406" s="135">
        <f t="shared" si="123"/>
        <v>1</v>
      </c>
      <c r="X406" s="93"/>
      <c r="Y406" s="93" t="s">
        <v>312</v>
      </c>
      <c r="Z406" s="88" t="s">
        <v>313</v>
      </c>
      <c r="AA406" s="88" t="s">
        <v>278</v>
      </c>
      <c r="AB406" s="88" t="s">
        <v>278</v>
      </c>
      <c r="AC406" s="88" t="s">
        <v>314</v>
      </c>
      <c r="AD406" s="88" t="s">
        <v>315</v>
      </c>
      <c r="AE406" s="88" t="s">
        <v>219</v>
      </c>
    </row>
    <row r="407" spans="1:31" s="102" customFormat="1" ht="68.45" customHeight="1">
      <c r="A407" s="144"/>
      <c r="B407" s="144"/>
      <c r="C407" s="144"/>
      <c r="D407" s="144"/>
      <c r="E407" s="93" t="s">
        <v>316</v>
      </c>
      <c r="F407" s="88" t="s">
        <v>317</v>
      </c>
      <c r="G407" s="88" t="s">
        <v>318</v>
      </c>
      <c r="H407" s="88" t="s">
        <v>319</v>
      </c>
      <c r="I407" s="88" t="s">
        <v>320</v>
      </c>
      <c r="J407" s="88" t="s">
        <v>321</v>
      </c>
      <c r="K407" s="88" t="s">
        <v>322</v>
      </c>
      <c r="L407" s="88" t="s">
        <v>323</v>
      </c>
      <c r="M407" s="95">
        <v>2</v>
      </c>
      <c r="N407" s="95">
        <v>1</v>
      </c>
      <c r="O407" s="91">
        <f t="shared" si="120"/>
        <v>2</v>
      </c>
      <c r="P407" s="92" t="str">
        <f t="shared" si="121"/>
        <v>Bajo</v>
      </c>
      <c r="Q407" s="95">
        <v>10</v>
      </c>
      <c r="R407" s="92">
        <f t="shared" si="119"/>
        <v>20</v>
      </c>
      <c r="S407" s="92" t="str">
        <f t="shared" si="115"/>
        <v>IV</v>
      </c>
      <c r="T407" s="92" t="str">
        <f t="shared" si="122"/>
        <v>Aceptable</v>
      </c>
      <c r="U407" s="88"/>
      <c r="V407" s="88"/>
      <c r="W407" s="88"/>
      <c r="X407" s="93"/>
      <c r="Y407" s="93" t="s">
        <v>312</v>
      </c>
      <c r="Z407" s="88" t="s">
        <v>324</v>
      </c>
      <c r="AA407" s="88" t="s">
        <v>278</v>
      </c>
      <c r="AB407" s="88" t="s">
        <v>278</v>
      </c>
      <c r="AC407" s="88" t="s">
        <v>325</v>
      </c>
      <c r="AD407" s="88" t="s">
        <v>326</v>
      </c>
      <c r="AE407" s="88" t="s">
        <v>219</v>
      </c>
    </row>
    <row r="408" spans="1:31" s="102" customFormat="1" ht="68.45" customHeight="1">
      <c r="A408" s="144"/>
      <c r="B408" s="144"/>
      <c r="C408" s="144"/>
      <c r="D408" s="144"/>
      <c r="E408" s="93" t="s">
        <v>211</v>
      </c>
      <c r="F408" s="88" t="s">
        <v>152</v>
      </c>
      <c r="G408" s="88" t="s">
        <v>353</v>
      </c>
      <c r="H408" s="88" t="s">
        <v>354</v>
      </c>
      <c r="I408" s="88" t="s">
        <v>669</v>
      </c>
      <c r="J408" s="88" t="s">
        <v>216</v>
      </c>
      <c r="K408" s="88" t="s">
        <v>225</v>
      </c>
      <c r="L408" s="88" t="s">
        <v>226</v>
      </c>
      <c r="M408" s="95">
        <v>2</v>
      </c>
      <c r="N408" s="95">
        <v>3</v>
      </c>
      <c r="O408" s="91">
        <f t="shared" si="120"/>
        <v>6</v>
      </c>
      <c r="P408" s="92" t="str">
        <f t="shared" si="121"/>
        <v>Medio</v>
      </c>
      <c r="Q408" s="95">
        <v>60</v>
      </c>
      <c r="R408" s="92">
        <f t="shared" si="119"/>
        <v>360</v>
      </c>
      <c r="S408" s="92" t="str">
        <f t="shared" si="115"/>
        <v>II</v>
      </c>
      <c r="T408" s="92" t="str">
        <f t="shared" si="122"/>
        <v>No Aceptable o Aceptable con controles</v>
      </c>
      <c r="U408" s="135">
        <v>1</v>
      </c>
      <c r="V408" s="135">
        <v>0</v>
      </c>
      <c r="W408" s="135">
        <f t="shared" ref="W408:W419" si="124">U408+V408</f>
        <v>1</v>
      </c>
      <c r="X408" s="110"/>
      <c r="Y408" s="110" t="s">
        <v>670</v>
      </c>
      <c r="Z408" s="88" t="s">
        <v>228</v>
      </c>
      <c r="AA408" s="88" t="s">
        <v>219</v>
      </c>
      <c r="AB408" s="88" t="s">
        <v>219</v>
      </c>
      <c r="AC408" s="88" t="s">
        <v>219</v>
      </c>
      <c r="AD408" s="88" t="s">
        <v>671</v>
      </c>
      <c r="AE408" s="88" t="s">
        <v>219</v>
      </c>
    </row>
    <row r="409" spans="1:31" s="102" customFormat="1" ht="68.45" customHeight="1">
      <c r="A409" s="144"/>
      <c r="B409" s="144"/>
      <c r="C409" s="144"/>
      <c r="D409" s="144"/>
      <c r="E409" s="93" t="s">
        <v>211</v>
      </c>
      <c r="F409" s="88" t="s">
        <v>152</v>
      </c>
      <c r="G409" s="88" t="s">
        <v>356</v>
      </c>
      <c r="H409" s="88" t="s">
        <v>357</v>
      </c>
      <c r="I409" s="88" t="s">
        <v>564</v>
      </c>
      <c r="J409" s="88" t="s">
        <v>216</v>
      </c>
      <c r="K409" s="88" t="s">
        <v>225</v>
      </c>
      <c r="L409" s="88" t="s">
        <v>226</v>
      </c>
      <c r="M409" s="95">
        <v>2</v>
      </c>
      <c r="N409" s="95">
        <v>3</v>
      </c>
      <c r="O409" s="91">
        <f t="shared" si="120"/>
        <v>6</v>
      </c>
      <c r="P409" s="92" t="str">
        <f t="shared" si="121"/>
        <v>Medio</v>
      </c>
      <c r="Q409" s="95">
        <v>60</v>
      </c>
      <c r="R409" s="92">
        <f t="shared" si="119"/>
        <v>360</v>
      </c>
      <c r="S409" s="92" t="str">
        <f t="shared" si="115"/>
        <v>II</v>
      </c>
      <c r="T409" s="92" t="str">
        <f t="shared" si="122"/>
        <v>No Aceptable o Aceptable con controles</v>
      </c>
      <c r="U409" s="135">
        <v>1</v>
      </c>
      <c r="V409" s="135">
        <v>0</v>
      </c>
      <c r="W409" s="135">
        <f t="shared" si="124"/>
        <v>1</v>
      </c>
      <c r="X409" s="110"/>
      <c r="Y409" s="110" t="s">
        <v>565</v>
      </c>
      <c r="Z409" s="88" t="s">
        <v>228</v>
      </c>
      <c r="AA409" s="88" t="s">
        <v>219</v>
      </c>
      <c r="AB409" s="88" t="s">
        <v>219</v>
      </c>
      <c r="AC409" s="88" t="s">
        <v>219</v>
      </c>
      <c r="AD409" s="88" t="s">
        <v>671</v>
      </c>
      <c r="AE409" s="88" t="s">
        <v>219</v>
      </c>
    </row>
    <row r="410" spans="1:31" s="102" customFormat="1" ht="68.45" customHeight="1">
      <c r="A410" s="144"/>
      <c r="B410" s="144"/>
      <c r="C410" s="144"/>
      <c r="D410" s="144"/>
      <c r="E410" s="93" t="s">
        <v>211</v>
      </c>
      <c r="F410" s="88" t="s">
        <v>317</v>
      </c>
      <c r="G410" s="88" t="s">
        <v>318</v>
      </c>
      <c r="H410" s="88" t="s">
        <v>327</v>
      </c>
      <c r="I410" s="88" t="s">
        <v>320</v>
      </c>
      <c r="J410" s="88" t="s">
        <v>321</v>
      </c>
      <c r="K410" s="88" t="s">
        <v>322</v>
      </c>
      <c r="L410" s="88" t="s">
        <v>323</v>
      </c>
      <c r="M410" s="95">
        <v>2</v>
      </c>
      <c r="N410" s="95">
        <v>1</v>
      </c>
      <c r="O410" s="91">
        <f t="shared" si="120"/>
        <v>2</v>
      </c>
      <c r="P410" s="92" t="str">
        <f t="shared" si="121"/>
        <v>Bajo</v>
      </c>
      <c r="Q410" s="95">
        <v>10</v>
      </c>
      <c r="R410" s="92">
        <f t="shared" si="119"/>
        <v>20</v>
      </c>
      <c r="S410" s="91" t="str">
        <f t="shared" si="115"/>
        <v>IV</v>
      </c>
      <c r="T410" s="92" t="str">
        <f t="shared" si="122"/>
        <v>Aceptable</v>
      </c>
      <c r="U410" s="135">
        <v>1</v>
      </c>
      <c r="V410" s="135">
        <v>0</v>
      </c>
      <c r="W410" s="135">
        <f t="shared" si="124"/>
        <v>1</v>
      </c>
      <c r="X410" s="93"/>
      <c r="Y410" s="93" t="s">
        <v>312</v>
      </c>
      <c r="Z410" s="88" t="s">
        <v>324</v>
      </c>
      <c r="AA410" s="88" t="s">
        <v>278</v>
      </c>
      <c r="AB410" s="88" t="s">
        <v>278</v>
      </c>
      <c r="AC410" s="88" t="s">
        <v>325</v>
      </c>
      <c r="AD410" s="88" t="s">
        <v>326</v>
      </c>
      <c r="AE410" s="88" t="s">
        <v>219</v>
      </c>
    </row>
    <row r="411" spans="1:31" s="102" customFormat="1" ht="68.45" customHeight="1">
      <c r="A411" s="144"/>
      <c r="B411" s="144"/>
      <c r="C411" s="145"/>
      <c r="D411" s="145"/>
      <c r="E411" s="93" t="s">
        <v>211</v>
      </c>
      <c r="F411" s="88" t="s">
        <v>317</v>
      </c>
      <c r="G411" s="88" t="s">
        <v>681</v>
      </c>
      <c r="H411" s="88" t="s">
        <v>319</v>
      </c>
      <c r="I411" s="88" t="s">
        <v>320</v>
      </c>
      <c r="J411" s="88" t="s">
        <v>321</v>
      </c>
      <c r="K411" s="88" t="s">
        <v>322</v>
      </c>
      <c r="L411" s="88" t="s">
        <v>323</v>
      </c>
      <c r="M411" s="95">
        <v>2</v>
      </c>
      <c r="N411" s="95">
        <v>1</v>
      </c>
      <c r="O411" s="92">
        <f t="shared" si="120"/>
        <v>2</v>
      </c>
      <c r="P411" s="92" t="str">
        <f t="shared" si="121"/>
        <v>Bajo</v>
      </c>
      <c r="Q411" s="95">
        <v>10</v>
      </c>
      <c r="R411" s="92">
        <f t="shared" si="119"/>
        <v>20</v>
      </c>
      <c r="S411" s="91" t="str">
        <f t="shared" si="115"/>
        <v>IV</v>
      </c>
      <c r="T411" s="92" t="str">
        <f t="shared" si="122"/>
        <v>Aceptable</v>
      </c>
      <c r="U411" s="135">
        <v>1</v>
      </c>
      <c r="V411" s="135">
        <v>0</v>
      </c>
      <c r="W411" s="135">
        <f t="shared" si="124"/>
        <v>1</v>
      </c>
      <c r="X411" s="93"/>
      <c r="Y411" s="93" t="s">
        <v>312</v>
      </c>
      <c r="Z411" s="88" t="s">
        <v>324</v>
      </c>
      <c r="AA411" s="88" t="s">
        <v>278</v>
      </c>
      <c r="AB411" s="88" t="s">
        <v>278</v>
      </c>
      <c r="AC411" s="88" t="s">
        <v>682</v>
      </c>
      <c r="AD411" s="88" t="s">
        <v>683</v>
      </c>
      <c r="AE411" s="88" t="s">
        <v>219</v>
      </c>
    </row>
    <row r="412" spans="1:31" s="102" customFormat="1" ht="68.45" customHeight="1">
      <c r="A412" s="144"/>
      <c r="B412" s="144"/>
      <c r="C412" s="143" t="s">
        <v>688</v>
      </c>
      <c r="D412" s="143" t="s">
        <v>659</v>
      </c>
      <c r="E412" s="93" t="s">
        <v>211</v>
      </c>
      <c r="F412" s="89" t="s">
        <v>212</v>
      </c>
      <c r="G412" s="90" t="s">
        <v>156</v>
      </c>
      <c r="H412" s="88" t="s">
        <v>660</v>
      </c>
      <c r="I412" s="88" t="s">
        <v>346</v>
      </c>
      <c r="J412" s="88" t="s">
        <v>321</v>
      </c>
      <c r="K412" s="88" t="s">
        <v>274</v>
      </c>
      <c r="L412" s="88" t="s">
        <v>348</v>
      </c>
      <c r="M412" s="90">
        <v>2</v>
      </c>
      <c r="N412" s="90">
        <v>3</v>
      </c>
      <c r="O412" s="91">
        <f t="shared" si="120"/>
        <v>6</v>
      </c>
      <c r="P412" s="92" t="str">
        <f t="shared" si="121"/>
        <v>Medio</v>
      </c>
      <c r="Q412" s="91">
        <v>60</v>
      </c>
      <c r="R412" s="92">
        <f t="shared" si="119"/>
        <v>360</v>
      </c>
      <c r="S412" s="92" t="str">
        <f t="shared" si="115"/>
        <v>II</v>
      </c>
      <c r="T412" s="92" t="str">
        <f t="shared" si="122"/>
        <v>No Aceptable o Aceptable con controles</v>
      </c>
      <c r="U412" s="135">
        <v>1</v>
      </c>
      <c r="V412" s="135">
        <v>0</v>
      </c>
      <c r="W412" s="135">
        <f t="shared" si="124"/>
        <v>1</v>
      </c>
      <c r="X412" s="100"/>
      <c r="Y412" s="100" t="s">
        <v>349</v>
      </c>
      <c r="Z412" s="88" t="s">
        <v>218</v>
      </c>
      <c r="AA412" s="88" t="s">
        <v>219</v>
      </c>
      <c r="AB412" s="88" t="s">
        <v>219</v>
      </c>
      <c r="AC412" s="88" t="s">
        <v>219</v>
      </c>
      <c r="AD412" s="88" t="s">
        <v>350</v>
      </c>
      <c r="AE412" s="88" t="s">
        <v>221</v>
      </c>
    </row>
    <row r="413" spans="1:31" s="102" customFormat="1" ht="68.45" customHeight="1">
      <c r="A413" s="144"/>
      <c r="B413" s="144"/>
      <c r="C413" s="144"/>
      <c r="D413" s="144"/>
      <c r="E413" s="93" t="s">
        <v>211</v>
      </c>
      <c r="F413" s="88" t="s">
        <v>280</v>
      </c>
      <c r="G413" s="88" t="s">
        <v>334</v>
      </c>
      <c r="H413" s="88" t="s">
        <v>566</v>
      </c>
      <c r="I413" s="88" t="s">
        <v>567</v>
      </c>
      <c r="J413" s="88" t="s">
        <v>321</v>
      </c>
      <c r="K413" s="88" t="s">
        <v>274</v>
      </c>
      <c r="L413" s="88" t="s">
        <v>321</v>
      </c>
      <c r="M413" s="95">
        <v>2</v>
      </c>
      <c r="N413" s="95">
        <v>1</v>
      </c>
      <c r="O413" s="92">
        <f t="shared" si="120"/>
        <v>2</v>
      </c>
      <c r="P413" s="92" t="str">
        <f t="shared" si="121"/>
        <v>Bajo</v>
      </c>
      <c r="Q413" s="95">
        <v>10</v>
      </c>
      <c r="R413" s="92">
        <f t="shared" si="119"/>
        <v>20</v>
      </c>
      <c r="S413" s="91" t="str">
        <f t="shared" si="115"/>
        <v>IV</v>
      </c>
      <c r="T413" s="92" t="str">
        <f t="shared" si="122"/>
        <v>Aceptable</v>
      </c>
      <c r="U413" s="135">
        <v>1</v>
      </c>
      <c r="V413" s="135">
        <v>0</v>
      </c>
      <c r="W413" s="135">
        <f t="shared" si="124"/>
        <v>1</v>
      </c>
      <c r="X413" s="93"/>
      <c r="Y413" s="93" t="s">
        <v>568</v>
      </c>
      <c r="Z413" s="88" t="s">
        <v>338</v>
      </c>
      <c r="AA413" s="88" t="s">
        <v>278</v>
      </c>
      <c r="AB413" s="88" t="s">
        <v>278</v>
      </c>
      <c r="AC413" s="88" t="s">
        <v>689</v>
      </c>
      <c r="AD413" s="88" t="s">
        <v>570</v>
      </c>
      <c r="AE413" s="88" t="s">
        <v>219</v>
      </c>
    </row>
    <row r="414" spans="1:31" s="102" customFormat="1" ht="68.45" customHeight="1">
      <c r="A414" s="144"/>
      <c r="B414" s="144"/>
      <c r="C414" s="144"/>
      <c r="D414" s="144"/>
      <c r="E414" s="93" t="s">
        <v>211</v>
      </c>
      <c r="F414" s="88" t="s">
        <v>280</v>
      </c>
      <c r="G414" s="88" t="s">
        <v>281</v>
      </c>
      <c r="H414" s="88" t="s">
        <v>664</v>
      </c>
      <c r="I414" s="88" t="s">
        <v>295</v>
      </c>
      <c r="J414" s="88" t="s">
        <v>216</v>
      </c>
      <c r="K414" s="88" t="s">
        <v>216</v>
      </c>
      <c r="L414" s="88" t="s">
        <v>216</v>
      </c>
      <c r="M414" s="95">
        <v>2</v>
      </c>
      <c r="N414" s="95">
        <v>1</v>
      </c>
      <c r="O414" s="92">
        <f t="shared" si="120"/>
        <v>2</v>
      </c>
      <c r="P414" s="92" t="str">
        <f t="shared" si="121"/>
        <v>Bajo</v>
      </c>
      <c r="Q414" s="95">
        <v>10</v>
      </c>
      <c r="R414" s="92">
        <f t="shared" si="119"/>
        <v>20</v>
      </c>
      <c r="S414" s="91" t="str">
        <f t="shared" si="115"/>
        <v>IV</v>
      </c>
      <c r="T414" s="92" t="str">
        <f t="shared" si="122"/>
        <v>Aceptable</v>
      </c>
      <c r="U414" s="135">
        <v>1</v>
      </c>
      <c r="V414" s="135">
        <v>0</v>
      </c>
      <c r="W414" s="135">
        <f t="shared" si="124"/>
        <v>1</v>
      </c>
      <c r="X414" s="93"/>
      <c r="Y414" s="93" t="s">
        <v>680</v>
      </c>
      <c r="Z414" s="101" t="s">
        <v>292</v>
      </c>
      <c r="AA414" s="88" t="s">
        <v>278</v>
      </c>
      <c r="AB414" s="88" t="s">
        <v>278</v>
      </c>
      <c r="AC414" s="88" t="s">
        <v>690</v>
      </c>
      <c r="AD414" s="88" t="s">
        <v>296</v>
      </c>
      <c r="AE414" s="88" t="s">
        <v>219</v>
      </c>
    </row>
    <row r="415" spans="1:31" s="102" customFormat="1" ht="68.45" customHeight="1">
      <c r="A415" s="144"/>
      <c r="B415" s="144"/>
      <c r="C415" s="144"/>
      <c r="D415" s="144"/>
      <c r="E415" s="93" t="s">
        <v>211</v>
      </c>
      <c r="F415" s="88" t="s">
        <v>280</v>
      </c>
      <c r="G415" s="88" t="s">
        <v>306</v>
      </c>
      <c r="H415" s="88" t="s">
        <v>665</v>
      </c>
      <c r="I415" s="88" t="s">
        <v>666</v>
      </c>
      <c r="J415" s="88" t="s">
        <v>309</v>
      </c>
      <c r="K415" s="88" t="s">
        <v>310</v>
      </c>
      <c r="L415" s="88" t="s">
        <v>311</v>
      </c>
      <c r="M415" s="95">
        <v>2</v>
      </c>
      <c r="N415" s="95">
        <v>1</v>
      </c>
      <c r="O415" s="92">
        <f t="shared" si="120"/>
        <v>2</v>
      </c>
      <c r="P415" s="92" t="str">
        <f t="shared" si="121"/>
        <v>Bajo</v>
      </c>
      <c r="Q415" s="95">
        <v>10</v>
      </c>
      <c r="R415" s="92">
        <f t="shared" si="119"/>
        <v>20</v>
      </c>
      <c r="S415" s="91" t="str">
        <f t="shared" si="115"/>
        <v>IV</v>
      </c>
      <c r="T415" s="92" t="str">
        <f t="shared" si="122"/>
        <v>Aceptable</v>
      </c>
      <c r="U415" s="135">
        <v>1</v>
      </c>
      <c r="V415" s="135">
        <v>0</v>
      </c>
      <c r="W415" s="135">
        <f t="shared" si="124"/>
        <v>1</v>
      </c>
      <c r="X415" s="93"/>
      <c r="Y415" s="93" t="s">
        <v>312</v>
      </c>
      <c r="Z415" s="88" t="s">
        <v>313</v>
      </c>
      <c r="AA415" s="88" t="s">
        <v>278</v>
      </c>
      <c r="AB415" s="88" t="s">
        <v>278</v>
      </c>
      <c r="AC415" s="88" t="s">
        <v>314</v>
      </c>
      <c r="AD415" s="88" t="s">
        <v>315</v>
      </c>
      <c r="AE415" s="88" t="s">
        <v>219</v>
      </c>
    </row>
    <row r="416" spans="1:31" s="102" customFormat="1" ht="68.45" customHeight="1">
      <c r="A416" s="144"/>
      <c r="B416" s="144"/>
      <c r="C416" s="144"/>
      <c r="D416" s="144"/>
      <c r="E416" s="93" t="s">
        <v>211</v>
      </c>
      <c r="F416" s="88" t="s">
        <v>152</v>
      </c>
      <c r="G416" s="88" t="s">
        <v>353</v>
      </c>
      <c r="H416" s="88" t="s">
        <v>354</v>
      </c>
      <c r="I416" s="88" t="s">
        <v>669</v>
      </c>
      <c r="J416" s="88" t="s">
        <v>216</v>
      </c>
      <c r="K416" s="88" t="s">
        <v>225</v>
      </c>
      <c r="L416" s="88" t="s">
        <v>226</v>
      </c>
      <c r="M416" s="95">
        <v>2</v>
      </c>
      <c r="N416" s="95">
        <v>3</v>
      </c>
      <c r="O416" s="91">
        <f t="shared" si="120"/>
        <v>6</v>
      </c>
      <c r="P416" s="92" t="str">
        <f t="shared" si="121"/>
        <v>Medio</v>
      </c>
      <c r="Q416" s="95">
        <v>60</v>
      </c>
      <c r="R416" s="92">
        <f t="shared" si="119"/>
        <v>360</v>
      </c>
      <c r="S416" s="92" t="str">
        <f t="shared" si="115"/>
        <v>II</v>
      </c>
      <c r="T416" s="92" t="str">
        <f t="shared" si="122"/>
        <v>No Aceptable o Aceptable con controles</v>
      </c>
      <c r="U416" s="135">
        <v>1</v>
      </c>
      <c r="V416" s="135">
        <v>0</v>
      </c>
      <c r="W416" s="135">
        <f t="shared" si="124"/>
        <v>1</v>
      </c>
      <c r="X416" s="110"/>
      <c r="Y416" s="110" t="s">
        <v>670</v>
      </c>
      <c r="Z416" s="88" t="s">
        <v>228</v>
      </c>
      <c r="AA416" s="88" t="s">
        <v>219</v>
      </c>
      <c r="AB416" s="88" t="s">
        <v>219</v>
      </c>
      <c r="AC416" s="88" t="s">
        <v>219</v>
      </c>
      <c r="AD416" s="88" t="s">
        <v>671</v>
      </c>
      <c r="AE416" s="88" t="s">
        <v>219</v>
      </c>
    </row>
    <row r="417" spans="1:31" s="102" customFormat="1" ht="68.45" customHeight="1">
      <c r="A417" s="144"/>
      <c r="B417" s="144"/>
      <c r="C417" s="144"/>
      <c r="D417" s="144"/>
      <c r="E417" s="93" t="s">
        <v>211</v>
      </c>
      <c r="F417" s="88" t="s">
        <v>152</v>
      </c>
      <c r="G417" s="88" t="s">
        <v>356</v>
      </c>
      <c r="H417" s="88" t="s">
        <v>357</v>
      </c>
      <c r="I417" s="88" t="s">
        <v>564</v>
      </c>
      <c r="J417" s="88" t="s">
        <v>216</v>
      </c>
      <c r="K417" s="88" t="s">
        <v>225</v>
      </c>
      <c r="L417" s="88" t="s">
        <v>226</v>
      </c>
      <c r="M417" s="95">
        <v>2</v>
      </c>
      <c r="N417" s="95">
        <v>3</v>
      </c>
      <c r="O417" s="91">
        <f t="shared" si="120"/>
        <v>6</v>
      </c>
      <c r="P417" s="92" t="str">
        <f t="shared" si="121"/>
        <v>Medio</v>
      </c>
      <c r="Q417" s="95">
        <v>60</v>
      </c>
      <c r="R417" s="92">
        <f t="shared" si="119"/>
        <v>360</v>
      </c>
      <c r="S417" s="92" t="str">
        <f t="shared" si="115"/>
        <v>II</v>
      </c>
      <c r="T417" s="92" t="str">
        <f t="shared" si="122"/>
        <v>No Aceptable o Aceptable con controles</v>
      </c>
      <c r="U417" s="135">
        <v>1</v>
      </c>
      <c r="V417" s="135">
        <v>0</v>
      </c>
      <c r="W417" s="135">
        <f t="shared" si="124"/>
        <v>1</v>
      </c>
      <c r="X417" s="110"/>
      <c r="Y417" s="110" t="s">
        <v>565</v>
      </c>
      <c r="Z417" s="88" t="s">
        <v>228</v>
      </c>
      <c r="AA417" s="88" t="s">
        <v>219</v>
      </c>
      <c r="AB417" s="88" t="s">
        <v>219</v>
      </c>
      <c r="AC417" s="88" t="s">
        <v>219</v>
      </c>
      <c r="AD417" s="88" t="s">
        <v>671</v>
      </c>
      <c r="AE417" s="88" t="s">
        <v>219</v>
      </c>
    </row>
    <row r="418" spans="1:31" s="102" customFormat="1" ht="68.45" customHeight="1">
      <c r="A418" s="144"/>
      <c r="B418" s="144"/>
      <c r="C418" s="144"/>
      <c r="D418" s="144"/>
      <c r="E418" s="93" t="s">
        <v>211</v>
      </c>
      <c r="F418" s="88" t="s">
        <v>317</v>
      </c>
      <c r="G418" s="88" t="s">
        <v>318</v>
      </c>
      <c r="H418" s="88" t="s">
        <v>327</v>
      </c>
      <c r="I418" s="88" t="s">
        <v>320</v>
      </c>
      <c r="J418" s="88" t="s">
        <v>321</v>
      </c>
      <c r="K418" s="88" t="s">
        <v>322</v>
      </c>
      <c r="L418" s="88" t="s">
        <v>323</v>
      </c>
      <c r="M418" s="95">
        <v>2</v>
      </c>
      <c r="N418" s="95">
        <v>1</v>
      </c>
      <c r="O418" s="91">
        <f t="shared" si="120"/>
        <v>2</v>
      </c>
      <c r="P418" s="92" t="str">
        <f t="shared" si="121"/>
        <v>Bajo</v>
      </c>
      <c r="Q418" s="95">
        <v>10</v>
      </c>
      <c r="R418" s="92">
        <f t="shared" si="119"/>
        <v>20</v>
      </c>
      <c r="S418" s="91" t="str">
        <f t="shared" si="115"/>
        <v>IV</v>
      </c>
      <c r="T418" s="92" t="str">
        <f t="shared" si="122"/>
        <v>Aceptable</v>
      </c>
      <c r="U418" s="135">
        <v>1</v>
      </c>
      <c r="V418" s="135">
        <v>0</v>
      </c>
      <c r="W418" s="135">
        <f t="shared" si="124"/>
        <v>1</v>
      </c>
      <c r="X418" s="93"/>
      <c r="Y418" s="93" t="s">
        <v>312</v>
      </c>
      <c r="Z418" s="88" t="s">
        <v>324</v>
      </c>
      <c r="AA418" s="88" t="s">
        <v>278</v>
      </c>
      <c r="AB418" s="88" t="s">
        <v>278</v>
      </c>
      <c r="AC418" s="88" t="s">
        <v>325</v>
      </c>
      <c r="AD418" s="88" t="s">
        <v>326</v>
      </c>
      <c r="AE418" s="88" t="s">
        <v>219</v>
      </c>
    </row>
    <row r="419" spans="1:31" s="102" customFormat="1" ht="68.45" customHeight="1">
      <c r="A419" s="145"/>
      <c r="B419" s="145"/>
      <c r="C419" s="145"/>
      <c r="D419" s="145"/>
      <c r="E419" s="93" t="s">
        <v>211</v>
      </c>
      <c r="F419" s="88" t="s">
        <v>317</v>
      </c>
      <c r="G419" s="88" t="s">
        <v>318</v>
      </c>
      <c r="H419" s="88" t="s">
        <v>319</v>
      </c>
      <c r="I419" s="88" t="s">
        <v>320</v>
      </c>
      <c r="J419" s="88" t="s">
        <v>321</v>
      </c>
      <c r="K419" s="88" t="s">
        <v>322</v>
      </c>
      <c r="L419" s="88" t="s">
        <v>323</v>
      </c>
      <c r="M419" s="95">
        <v>2</v>
      </c>
      <c r="N419" s="95">
        <v>1</v>
      </c>
      <c r="O419" s="92">
        <f t="shared" si="120"/>
        <v>2</v>
      </c>
      <c r="P419" s="92" t="str">
        <f t="shared" si="121"/>
        <v>Bajo</v>
      </c>
      <c r="Q419" s="95">
        <v>10</v>
      </c>
      <c r="R419" s="92">
        <f t="shared" si="119"/>
        <v>20</v>
      </c>
      <c r="S419" s="91" t="str">
        <f t="shared" si="115"/>
        <v>IV</v>
      </c>
      <c r="T419" s="92" t="str">
        <f t="shared" si="122"/>
        <v>Aceptable</v>
      </c>
      <c r="U419" s="135">
        <v>1</v>
      </c>
      <c r="V419" s="135">
        <v>0</v>
      </c>
      <c r="W419" s="135">
        <f t="shared" si="124"/>
        <v>1</v>
      </c>
      <c r="X419" s="93"/>
      <c r="Y419" s="93" t="s">
        <v>312</v>
      </c>
      <c r="Z419" s="88" t="s">
        <v>324</v>
      </c>
      <c r="AA419" s="88" t="s">
        <v>278</v>
      </c>
      <c r="AB419" s="88" t="s">
        <v>278</v>
      </c>
      <c r="AC419" s="88" t="s">
        <v>691</v>
      </c>
      <c r="AD419" s="88" t="s">
        <v>692</v>
      </c>
      <c r="AE419" s="88" t="s">
        <v>219</v>
      </c>
    </row>
    <row r="420" spans="1:31" s="102" customFormat="1" ht="68.45" customHeight="1">
      <c r="A420" s="143" t="s">
        <v>207</v>
      </c>
      <c r="B420" s="146" t="s">
        <v>693</v>
      </c>
      <c r="C420" s="146" t="s">
        <v>693</v>
      </c>
      <c r="D420" s="146" t="s">
        <v>693</v>
      </c>
      <c r="E420" s="93" t="s">
        <v>211</v>
      </c>
      <c r="F420" s="88" t="s">
        <v>152</v>
      </c>
      <c r="G420" s="88" t="s">
        <v>222</v>
      </c>
      <c r="H420" s="88" t="s">
        <v>223</v>
      </c>
      <c r="I420" s="88" t="s">
        <v>224</v>
      </c>
      <c r="J420" s="88" t="s">
        <v>216</v>
      </c>
      <c r="K420" s="88" t="s">
        <v>225</v>
      </c>
      <c r="L420" s="88" t="s">
        <v>226</v>
      </c>
      <c r="M420" s="95">
        <v>2</v>
      </c>
      <c r="N420" s="95">
        <v>3</v>
      </c>
      <c r="O420" s="91">
        <f t="shared" si="120"/>
        <v>6</v>
      </c>
      <c r="P420" s="92" t="str">
        <f t="shared" si="121"/>
        <v>Medio</v>
      </c>
      <c r="Q420" s="95">
        <v>10</v>
      </c>
      <c r="R420" s="92">
        <f t="shared" si="119"/>
        <v>60</v>
      </c>
      <c r="S420" s="92" t="str">
        <f t="shared" si="115"/>
        <v>III</v>
      </c>
      <c r="T420" s="91" t="s">
        <v>142</v>
      </c>
      <c r="U420" s="137"/>
      <c r="V420" s="137"/>
      <c r="W420" s="137">
        <f>U422+V422</f>
        <v>0</v>
      </c>
      <c r="X420" s="110"/>
      <c r="Y420" s="110" t="s">
        <v>694</v>
      </c>
      <c r="Z420" s="88" t="s">
        <v>228</v>
      </c>
      <c r="AA420" s="88" t="s">
        <v>219</v>
      </c>
      <c r="AB420" s="88" t="s">
        <v>219</v>
      </c>
      <c r="AC420" s="88" t="s">
        <v>219</v>
      </c>
      <c r="AD420" s="88" t="s">
        <v>229</v>
      </c>
      <c r="AE420" s="88" t="s">
        <v>219</v>
      </c>
    </row>
    <row r="421" spans="1:31" s="102" customFormat="1" ht="68.45" customHeight="1">
      <c r="A421" s="144"/>
      <c r="B421" s="146"/>
      <c r="C421" s="146"/>
      <c r="D421" s="146"/>
      <c r="E421" s="93" t="s">
        <v>211</v>
      </c>
      <c r="F421" s="88" t="s">
        <v>152</v>
      </c>
      <c r="G421" s="88" t="s">
        <v>230</v>
      </c>
      <c r="H421" s="88" t="s">
        <v>231</v>
      </c>
      <c r="I421" s="88" t="s">
        <v>232</v>
      </c>
      <c r="J421" s="88" t="s">
        <v>216</v>
      </c>
      <c r="K421" s="88" t="s">
        <v>225</v>
      </c>
      <c r="L421" s="88" t="s">
        <v>226</v>
      </c>
      <c r="M421" s="95">
        <v>2</v>
      </c>
      <c r="N421" s="95">
        <v>3</v>
      </c>
      <c r="O421" s="91">
        <f t="shared" si="120"/>
        <v>6</v>
      </c>
      <c r="P421" s="92" t="str">
        <f t="shared" si="121"/>
        <v>Medio</v>
      </c>
      <c r="Q421" s="95">
        <v>10</v>
      </c>
      <c r="R421" s="92">
        <f t="shared" si="119"/>
        <v>60</v>
      </c>
      <c r="S421" s="92" t="str">
        <f t="shared" si="115"/>
        <v>III</v>
      </c>
      <c r="T421" s="91" t="s">
        <v>142</v>
      </c>
      <c r="U421" s="138"/>
      <c r="V421" s="138"/>
      <c r="W421" s="138"/>
      <c r="X421" s="110"/>
      <c r="Y421" s="110" t="s">
        <v>695</v>
      </c>
      <c r="Z421" s="88" t="s">
        <v>228</v>
      </c>
      <c r="AA421" s="88" t="s">
        <v>219</v>
      </c>
      <c r="AB421" s="88" t="s">
        <v>219</v>
      </c>
      <c r="AC421" s="88" t="s">
        <v>219</v>
      </c>
      <c r="AD421" s="88" t="s">
        <v>229</v>
      </c>
      <c r="AE421" s="88" t="s">
        <v>219</v>
      </c>
    </row>
    <row r="422" spans="1:31" s="102" customFormat="1" ht="68.45" customHeight="1">
      <c r="A422" s="144"/>
      <c r="B422" s="146"/>
      <c r="C422" s="146"/>
      <c r="D422" s="146"/>
      <c r="E422" s="93" t="s">
        <v>211</v>
      </c>
      <c r="F422" s="88" t="s">
        <v>152</v>
      </c>
      <c r="G422" s="88" t="s">
        <v>353</v>
      </c>
      <c r="H422" s="88" t="s">
        <v>354</v>
      </c>
      <c r="I422" s="88" t="s">
        <v>669</v>
      </c>
      <c r="J422" s="88" t="s">
        <v>216</v>
      </c>
      <c r="K422" s="88" t="s">
        <v>225</v>
      </c>
      <c r="L422" s="88" t="s">
        <v>226</v>
      </c>
      <c r="M422" s="95">
        <v>2</v>
      </c>
      <c r="N422" s="95">
        <v>3</v>
      </c>
      <c r="O422" s="91">
        <f t="shared" si="120"/>
        <v>6</v>
      </c>
      <c r="P422" s="92" t="str">
        <f t="shared" si="121"/>
        <v>Medio</v>
      </c>
      <c r="Q422" s="95">
        <v>10</v>
      </c>
      <c r="R422" s="92">
        <f t="shared" si="119"/>
        <v>60</v>
      </c>
      <c r="S422" s="92" t="str">
        <f t="shared" si="115"/>
        <v>III</v>
      </c>
      <c r="T422" s="91" t="s">
        <v>142</v>
      </c>
      <c r="U422" s="138"/>
      <c r="V422" s="138"/>
      <c r="W422" s="138"/>
      <c r="X422" s="110"/>
      <c r="Y422" s="110" t="s">
        <v>670</v>
      </c>
      <c r="Z422" s="88" t="s">
        <v>228</v>
      </c>
      <c r="AA422" s="88" t="s">
        <v>219</v>
      </c>
      <c r="AB422" s="88" t="s">
        <v>219</v>
      </c>
      <c r="AC422" s="88" t="s">
        <v>219</v>
      </c>
      <c r="AD422" s="88" t="s">
        <v>229</v>
      </c>
      <c r="AE422" s="88" t="s">
        <v>219</v>
      </c>
    </row>
    <row r="423" spans="1:31" s="102" customFormat="1" ht="68.45" customHeight="1">
      <c r="A423" s="144"/>
      <c r="B423" s="146"/>
      <c r="C423" s="146"/>
      <c r="D423" s="146"/>
      <c r="E423" s="93" t="s">
        <v>211</v>
      </c>
      <c r="F423" s="88" t="s">
        <v>152</v>
      </c>
      <c r="G423" s="88" t="s">
        <v>356</v>
      </c>
      <c r="H423" s="88" t="s">
        <v>357</v>
      </c>
      <c r="I423" s="88" t="s">
        <v>564</v>
      </c>
      <c r="J423" s="88" t="s">
        <v>216</v>
      </c>
      <c r="K423" s="88" t="s">
        <v>225</v>
      </c>
      <c r="L423" s="88" t="s">
        <v>226</v>
      </c>
      <c r="M423" s="95">
        <v>2</v>
      </c>
      <c r="N423" s="95">
        <v>3</v>
      </c>
      <c r="O423" s="91">
        <f t="shared" si="120"/>
        <v>6</v>
      </c>
      <c r="P423" s="92" t="str">
        <f t="shared" si="121"/>
        <v>Medio</v>
      </c>
      <c r="Q423" s="95">
        <v>10</v>
      </c>
      <c r="R423" s="92">
        <f t="shared" si="119"/>
        <v>60</v>
      </c>
      <c r="S423" s="92" t="str">
        <f t="shared" si="115"/>
        <v>III</v>
      </c>
      <c r="T423" s="91" t="s">
        <v>142</v>
      </c>
      <c r="U423" s="138"/>
      <c r="V423" s="138"/>
      <c r="W423" s="138"/>
      <c r="X423" s="110"/>
      <c r="Y423" s="110" t="s">
        <v>565</v>
      </c>
      <c r="Z423" s="88" t="s">
        <v>228</v>
      </c>
      <c r="AA423" s="88" t="s">
        <v>219</v>
      </c>
      <c r="AB423" s="88" t="s">
        <v>219</v>
      </c>
      <c r="AC423" s="88" t="s">
        <v>219</v>
      </c>
      <c r="AD423" s="88" t="s">
        <v>229</v>
      </c>
      <c r="AE423" s="88" t="s">
        <v>219</v>
      </c>
    </row>
    <row r="424" spans="1:31" s="102" customFormat="1" ht="68.45" customHeight="1">
      <c r="A424" s="144"/>
      <c r="B424" s="146"/>
      <c r="C424" s="146"/>
      <c r="D424" s="146"/>
      <c r="E424" s="93" t="s">
        <v>211</v>
      </c>
      <c r="F424" s="89" t="s">
        <v>212</v>
      </c>
      <c r="G424" s="90" t="s">
        <v>344</v>
      </c>
      <c r="H424" s="88" t="s">
        <v>345</v>
      </c>
      <c r="I424" s="88" t="s">
        <v>346</v>
      </c>
      <c r="J424" s="88" t="s">
        <v>216</v>
      </c>
      <c r="K424" s="88" t="s">
        <v>274</v>
      </c>
      <c r="L424" s="88" t="s">
        <v>348</v>
      </c>
      <c r="M424" s="90">
        <v>2</v>
      </c>
      <c r="N424" s="90">
        <v>3</v>
      </c>
      <c r="O424" s="91">
        <f t="shared" si="120"/>
        <v>6</v>
      </c>
      <c r="P424" s="92" t="str">
        <f t="shared" si="121"/>
        <v>Medio</v>
      </c>
      <c r="Q424" s="91">
        <v>60</v>
      </c>
      <c r="R424" s="92">
        <f t="shared" si="119"/>
        <v>360</v>
      </c>
      <c r="S424" s="92" t="str">
        <f t="shared" si="115"/>
        <v>II</v>
      </c>
      <c r="T424" s="91" t="str">
        <f t="shared" ref="T424" si="125">IF(S424="","",IF(OR(S424="IV",S424="III"),"Aceptable",IF(S424="II","No Aceptable o Aceptable con controles",IF(S424="I","No Aceptable","Error"))))</f>
        <v>No Aceptable o Aceptable con controles</v>
      </c>
      <c r="U424" s="138"/>
      <c r="V424" s="138"/>
      <c r="W424" s="138"/>
      <c r="X424" s="100"/>
      <c r="Y424" s="100" t="s">
        <v>349</v>
      </c>
      <c r="Z424" s="88" t="s">
        <v>218</v>
      </c>
      <c r="AA424" s="88" t="s">
        <v>219</v>
      </c>
      <c r="AB424" s="88" t="s">
        <v>219</v>
      </c>
      <c r="AC424" s="88" t="s">
        <v>219</v>
      </c>
      <c r="AD424" s="88" t="s">
        <v>350</v>
      </c>
      <c r="AE424" s="88" t="s">
        <v>221</v>
      </c>
    </row>
    <row r="425" spans="1:31" s="102" customFormat="1" ht="68.45" customHeight="1">
      <c r="A425" s="144"/>
      <c r="B425" s="146"/>
      <c r="C425" s="146"/>
      <c r="D425" s="146"/>
      <c r="E425" s="93" t="s">
        <v>211</v>
      </c>
      <c r="F425" s="89" t="s">
        <v>212</v>
      </c>
      <c r="G425" s="88" t="s">
        <v>213</v>
      </c>
      <c r="H425" s="88" t="s">
        <v>214</v>
      </c>
      <c r="I425" s="88" t="s">
        <v>215</v>
      </c>
      <c r="J425" s="88" t="s">
        <v>216</v>
      </c>
      <c r="K425" s="88" t="s">
        <v>216</v>
      </c>
      <c r="L425" s="88" t="s">
        <v>216</v>
      </c>
      <c r="M425" s="90">
        <v>2</v>
      </c>
      <c r="N425" s="90">
        <v>1</v>
      </c>
      <c r="O425" s="91">
        <f t="shared" si="120"/>
        <v>2</v>
      </c>
      <c r="P425" s="92" t="str">
        <f t="shared" si="121"/>
        <v>Bajo</v>
      </c>
      <c r="Q425" s="91">
        <v>20</v>
      </c>
      <c r="R425" s="92">
        <f t="shared" si="119"/>
        <v>40</v>
      </c>
      <c r="S425" s="92" t="str">
        <f t="shared" si="115"/>
        <v>III</v>
      </c>
      <c r="T425" s="91" t="s">
        <v>142</v>
      </c>
      <c r="U425" s="138"/>
      <c r="V425" s="138"/>
      <c r="W425" s="138"/>
      <c r="X425" s="93"/>
      <c r="Y425" s="93" t="s">
        <v>217</v>
      </c>
      <c r="Z425" s="88" t="s">
        <v>218</v>
      </c>
      <c r="AA425" s="88" t="s">
        <v>219</v>
      </c>
      <c r="AB425" s="88" t="s">
        <v>219</v>
      </c>
      <c r="AC425" s="88" t="s">
        <v>219</v>
      </c>
      <c r="AD425" s="88" t="s">
        <v>220</v>
      </c>
      <c r="AE425" s="88" t="s">
        <v>221</v>
      </c>
    </row>
    <row r="426" spans="1:31" s="102" customFormat="1" ht="68.45" customHeight="1">
      <c r="A426" s="144"/>
      <c r="B426" s="146"/>
      <c r="C426" s="146"/>
      <c r="D426" s="146"/>
      <c r="E426" s="93" t="s">
        <v>211</v>
      </c>
      <c r="F426" s="88" t="s">
        <v>253</v>
      </c>
      <c r="G426" s="88" t="s">
        <v>254</v>
      </c>
      <c r="H426" s="88" t="s">
        <v>417</v>
      </c>
      <c r="I426" s="88" t="s">
        <v>418</v>
      </c>
      <c r="J426" s="88" t="s">
        <v>216</v>
      </c>
      <c r="K426" s="88" t="s">
        <v>258</v>
      </c>
      <c r="L426" s="88" t="s">
        <v>237</v>
      </c>
      <c r="M426" s="90">
        <v>2</v>
      </c>
      <c r="N426" s="90">
        <v>1</v>
      </c>
      <c r="O426" s="91">
        <f t="shared" si="120"/>
        <v>2</v>
      </c>
      <c r="P426" s="92" t="str">
        <f t="shared" si="121"/>
        <v>Bajo</v>
      </c>
      <c r="Q426" s="90">
        <v>10</v>
      </c>
      <c r="R426" s="92">
        <f t="shared" si="119"/>
        <v>20</v>
      </c>
      <c r="S426" s="92" t="str">
        <f t="shared" si="115"/>
        <v>IV</v>
      </c>
      <c r="T426" s="92" t="str">
        <f t="shared" ref="T426:T428" si="126">IF(S426="","",IF(OR(S426="IV",S426="III"),"Aceptable",IF(S426="II","No Aceptable o Aceptable con controles",IF(S426="I","No Aceptable","Error"))))</f>
        <v>Aceptable</v>
      </c>
      <c r="U426" s="138"/>
      <c r="V426" s="138"/>
      <c r="W426" s="138"/>
      <c r="X426" s="93"/>
      <c r="Y426" s="93" t="s">
        <v>259</v>
      </c>
      <c r="Z426" s="88" t="s">
        <v>260</v>
      </c>
      <c r="AA426" s="88" t="s">
        <v>219</v>
      </c>
      <c r="AB426" s="88" t="s">
        <v>219</v>
      </c>
      <c r="AC426" s="88" t="s">
        <v>261</v>
      </c>
      <c r="AD426" s="88" t="s">
        <v>384</v>
      </c>
      <c r="AE426" s="88" t="s">
        <v>219</v>
      </c>
    </row>
    <row r="427" spans="1:31" s="102" customFormat="1" ht="68.45" customHeight="1">
      <c r="A427" s="144"/>
      <c r="B427" s="146"/>
      <c r="C427" s="146"/>
      <c r="D427" s="146"/>
      <c r="E427" s="93" t="s">
        <v>211</v>
      </c>
      <c r="F427" s="88" t="s">
        <v>253</v>
      </c>
      <c r="G427" s="88" t="s">
        <v>263</v>
      </c>
      <c r="H427" s="88" t="s">
        <v>562</v>
      </c>
      <c r="I427" s="88" t="s">
        <v>563</v>
      </c>
      <c r="J427" s="88" t="s">
        <v>216</v>
      </c>
      <c r="K427" s="88" t="s">
        <v>258</v>
      </c>
      <c r="L427" s="88" t="s">
        <v>237</v>
      </c>
      <c r="M427" s="90">
        <v>2</v>
      </c>
      <c r="N427" s="90">
        <v>1</v>
      </c>
      <c r="O427" s="91">
        <f t="shared" si="120"/>
        <v>2</v>
      </c>
      <c r="P427" s="92" t="str">
        <f t="shared" si="121"/>
        <v>Bajo</v>
      </c>
      <c r="Q427" s="90">
        <v>10</v>
      </c>
      <c r="R427" s="92">
        <f t="shared" si="119"/>
        <v>20</v>
      </c>
      <c r="S427" s="92" t="str">
        <f t="shared" si="115"/>
        <v>IV</v>
      </c>
      <c r="T427" s="92" t="str">
        <f t="shared" si="126"/>
        <v>Aceptable</v>
      </c>
      <c r="U427" s="138"/>
      <c r="V427" s="138"/>
      <c r="W427" s="138"/>
      <c r="X427" s="93"/>
      <c r="Y427" s="93" t="s">
        <v>259</v>
      </c>
      <c r="Z427" s="88" t="s">
        <v>260</v>
      </c>
      <c r="AA427" s="88" t="s">
        <v>219</v>
      </c>
      <c r="AB427" s="88" t="s">
        <v>219</v>
      </c>
      <c r="AC427" s="88" t="s">
        <v>261</v>
      </c>
      <c r="AD427" s="88" t="s">
        <v>384</v>
      </c>
      <c r="AE427" s="88" t="s">
        <v>219</v>
      </c>
    </row>
    <row r="428" spans="1:31" s="102" customFormat="1" ht="68.45" customHeight="1">
      <c r="A428" s="144"/>
      <c r="B428" s="146"/>
      <c r="C428" s="146"/>
      <c r="D428" s="146"/>
      <c r="E428" s="93" t="s">
        <v>211</v>
      </c>
      <c r="F428" s="88" t="s">
        <v>280</v>
      </c>
      <c r="G428" s="88" t="s">
        <v>306</v>
      </c>
      <c r="H428" s="88" t="s">
        <v>307</v>
      </c>
      <c r="I428" s="88" t="s">
        <v>308</v>
      </c>
      <c r="J428" s="88" t="s">
        <v>309</v>
      </c>
      <c r="K428" s="88" t="s">
        <v>310</v>
      </c>
      <c r="L428" s="88" t="s">
        <v>311</v>
      </c>
      <c r="M428" s="90">
        <v>6</v>
      </c>
      <c r="N428" s="90">
        <v>3</v>
      </c>
      <c r="O428" s="91">
        <f t="shared" si="120"/>
        <v>18</v>
      </c>
      <c r="P428" s="92" t="str">
        <f t="shared" si="121"/>
        <v>Alto</v>
      </c>
      <c r="Q428" s="90">
        <v>25</v>
      </c>
      <c r="R428" s="92">
        <f t="shared" si="119"/>
        <v>450</v>
      </c>
      <c r="S428" s="92" t="str">
        <f t="shared" ref="S428:S460" si="127">IF(R428="","",IF(ISTEXT(R428),"IV",IF(R428=20,"IV",IF(AND(R428&gt;=40,R428&lt;=120),"III",IF(AND(R428&gt;=150,R428&lt;=500),"II",IF(AND(R428&gt;=600,R428&lt;=4000),"I","Error"))))))</f>
        <v>II</v>
      </c>
      <c r="T428" s="91" t="str">
        <f t="shared" si="126"/>
        <v>No Aceptable o Aceptable con controles</v>
      </c>
      <c r="U428" s="138"/>
      <c r="V428" s="138"/>
      <c r="W428" s="138"/>
      <c r="X428" s="93"/>
      <c r="Y428" s="93" t="s">
        <v>312</v>
      </c>
      <c r="Z428" s="88" t="s">
        <v>313</v>
      </c>
      <c r="AA428" s="88" t="s">
        <v>219</v>
      </c>
      <c r="AB428" s="88" t="s">
        <v>278</v>
      </c>
      <c r="AC428" s="88" t="s">
        <v>314</v>
      </c>
      <c r="AD428" s="88" t="s">
        <v>696</v>
      </c>
      <c r="AE428" s="88" t="s">
        <v>219</v>
      </c>
    </row>
    <row r="429" spans="1:31" s="102" customFormat="1" ht="68.45" customHeight="1">
      <c r="A429" s="144"/>
      <c r="B429" s="146"/>
      <c r="C429" s="146"/>
      <c r="D429" s="146"/>
      <c r="E429" s="93" t="s">
        <v>211</v>
      </c>
      <c r="F429" s="88" t="s">
        <v>280</v>
      </c>
      <c r="G429" s="88" t="s">
        <v>281</v>
      </c>
      <c r="H429" s="88" t="s">
        <v>294</v>
      </c>
      <c r="I429" s="88" t="s">
        <v>295</v>
      </c>
      <c r="J429" s="88" t="s">
        <v>216</v>
      </c>
      <c r="K429" s="88" t="s">
        <v>216</v>
      </c>
      <c r="L429" s="88" t="s">
        <v>284</v>
      </c>
      <c r="M429" s="90">
        <v>2</v>
      </c>
      <c r="N429" s="90">
        <v>3</v>
      </c>
      <c r="O429" s="91">
        <f t="shared" si="120"/>
        <v>6</v>
      </c>
      <c r="P429" s="92" t="str">
        <f t="shared" si="121"/>
        <v>Medio</v>
      </c>
      <c r="Q429" s="90">
        <v>10</v>
      </c>
      <c r="R429" s="92">
        <f t="shared" si="119"/>
        <v>60</v>
      </c>
      <c r="S429" s="92" t="str">
        <f t="shared" si="127"/>
        <v>III</v>
      </c>
      <c r="T429" s="91" t="s">
        <v>142</v>
      </c>
      <c r="U429" s="138"/>
      <c r="V429" s="138"/>
      <c r="W429" s="138"/>
      <c r="X429" s="100"/>
      <c r="Y429" s="100" t="s">
        <v>291</v>
      </c>
      <c r="Z429" s="101" t="s">
        <v>292</v>
      </c>
      <c r="AA429" s="99" t="s">
        <v>287</v>
      </c>
      <c r="AB429" s="99" t="s">
        <v>287</v>
      </c>
      <c r="AC429" s="88" t="s">
        <v>219</v>
      </c>
      <c r="AD429" s="88" t="s">
        <v>296</v>
      </c>
      <c r="AE429" s="88" t="s">
        <v>219</v>
      </c>
    </row>
    <row r="430" spans="1:31" s="102" customFormat="1" ht="68.45" customHeight="1">
      <c r="A430" s="144"/>
      <c r="B430" s="146"/>
      <c r="C430" s="146"/>
      <c r="D430" s="146"/>
      <c r="E430" s="99" t="s">
        <v>211</v>
      </c>
      <c r="F430" s="88" t="s">
        <v>280</v>
      </c>
      <c r="G430" s="88" t="s">
        <v>297</v>
      </c>
      <c r="H430" s="111" t="s">
        <v>388</v>
      </c>
      <c r="I430" s="111" t="s">
        <v>389</v>
      </c>
      <c r="J430" s="111" t="s">
        <v>299</v>
      </c>
      <c r="K430" s="88" t="s">
        <v>300</v>
      </c>
      <c r="L430" s="88" t="s">
        <v>301</v>
      </c>
      <c r="M430" s="95">
        <v>2</v>
      </c>
      <c r="N430" s="95">
        <v>4</v>
      </c>
      <c r="O430" s="91">
        <f t="shared" si="120"/>
        <v>8</v>
      </c>
      <c r="P430" s="92" t="str">
        <f t="shared" si="121"/>
        <v>Medio</v>
      </c>
      <c r="Q430" s="95">
        <v>60</v>
      </c>
      <c r="R430" s="92">
        <f t="shared" si="119"/>
        <v>480</v>
      </c>
      <c r="S430" s="92" t="str">
        <f t="shared" si="127"/>
        <v>II</v>
      </c>
      <c r="T430" s="91" t="str">
        <f t="shared" ref="T430:T435" si="128">IF(S430="","",IF(OR(S430="IV",S430="III"),"Aceptable",IF(S430="II","No Aceptable o Aceptable con controles",IF(S430="I","No Aceptable","Error"))))</f>
        <v>No Aceptable o Aceptable con controles</v>
      </c>
      <c r="U430" s="138"/>
      <c r="V430" s="138"/>
      <c r="W430" s="138"/>
      <c r="X430" s="100"/>
      <c r="Y430" s="100" t="s">
        <v>390</v>
      </c>
      <c r="Z430" s="88" t="s">
        <v>303</v>
      </c>
      <c r="AA430" s="101" t="s">
        <v>278</v>
      </c>
      <c r="AB430" s="88" t="s">
        <v>219</v>
      </c>
      <c r="AC430" s="88" t="s">
        <v>391</v>
      </c>
      <c r="AD430" s="88" t="s">
        <v>392</v>
      </c>
      <c r="AE430" s="88" t="s">
        <v>219</v>
      </c>
    </row>
    <row r="431" spans="1:31" s="102" customFormat="1" ht="68.45" customHeight="1">
      <c r="A431" s="144"/>
      <c r="B431" s="146"/>
      <c r="C431" s="146"/>
      <c r="D431" s="146"/>
      <c r="E431" s="93" t="s">
        <v>316</v>
      </c>
      <c r="F431" s="88" t="s">
        <v>280</v>
      </c>
      <c r="G431" s="88" t="s">
        <v>334</v>
      </c>
      <c r="H431" s="88" t="s">
        <v>566</v>
      </c>
      <c r="I431" s="88" t="s">
        <v>567</v>
      </c>
      <c r="J431" s="88" t="s">
        <v>321</v>
      </c>
      <c r="K431" s="88" t="s">
        <v>274</v>
      </c>
      <c r="L431" s="88" t="s">
        <v>321</v>
      </c>
      <c r="M431" s="95">
        <v>2</v>
      </c>
      <c r="N431" s="95">
        <v>1</v>
      </c>
      <c r="O431" s="91">
        <f t="shared" si="120"/>
        <v>2</v>
      </c>
      <c r="P431" s="92" t="str">
        <f t="shared" si="121"/>
        <v>Bajo</v>
      </c>
      <c r="Q431" s="95">
        <v>10</v>
      </c>
      <c r="R431" s="92">
        <f t="shared" si="119"/>
        <v>20</v>
      </c>
      <c r="S431" s="92" t="str">
        <f t="shared" si="127"/>
        <v>IV</v>
      </c>
      <c r="T431" s="92" t="str">
        <f t="shared" si="128"/>
        <v>Aceptable</v>
      </c>
      <c r="U431" s="138"/>
      <c r="V431" s="138"/>
      <c r="W431" s="138"/>
      <c r="X431" s="93"/>
      <c r="Y431" s="93" t="s">
        <v>568</v>
      </c>
      <c r="Z431" s="88" t="s">
        <v>338</v>
      </c>
      <c r="AA431" s="88" t="s">
        <v>278</v>
      </c>
      <c r="AB431" s="88" t="s">
        <v>278</v>
      </c>
      <c r="AC431" s="88" t="s">
        <v>697</v>
      </c>
      <c r="AD431" s="88" t="s">
        <v>570</v>
      </c>
      <c r="AE431" s="88" t="s">
        <v>219</v>
      </c>
    </row>
    <row r="432" spans="1:31" s="102" customFormat="1" ht="68.45" customHeight="1">
      <c r="A432" s="144"/>
      <c r="B432" s="146"/>
      <c r="C432" s="146"/>
      <c r="D432" s="146"/>
      <c r="E432" s="93" t="s">
        <v>316</v>
      </c>
      <c r="F432" s="88" t="s">
        <v>280</v>
      </c>
      <c r="G432" s="88" t="s">
        <v>404</v>
      </c>
      <c r="H432" s="88" t="s">
        <v>698</v>
      </c>
      <c r="I432" s="88" t="s">
        <v>469</v>
      </c>
      <c r="J432" s="88" t="s">
        <v>470</v>
      </c>
      <c r="K432" s="88" t="s">
        <v>457</v>
      </c>
      <c r="L432" s="88" t="s">
        <v>273</v>
      </c>
      <c r="M432" s="95">
        <v>2</v>
      </c>
      <c r="N432" s="95">
        <v>1</v>
      </c>
      <c r="O432" s="91">
        <f t="shared" si="120"/>
        <v>2</v>
      </c>
      <c r="P432" s="92" t="str">
        <f t="shared" si="121"/>
        <v>Bajo</v>
      </c>
      <c r="Q432" s="95">
        <v>10</v>
      </c>
      <c r="R432" s="92">
        <f t="shared" si="119"/>
        <v>20</v>
      </c>
      <c r="S432" s="92" t="str">
        <f t="shared" si="127"/>
        <v>IV</v>
      </c>
      <c r="T432" s="92" t="str">
        <f t="shared" si="128"/>
        <v>Aceptable</v>
      </c>
      <c r="U432" s="138"/>
      <c r="V432" s="138"/>
      <c r="W432" s="138"/>
      <c r="X432" s="93"/>
      <c r="Y432" s="93" t="s">
        <v>408</v>
      </c>
      <c r="Z432" s="88" t="s">
        <v>409</v>
      </c>
      <c r="AA432" s="88" t="s">
        <v>278</v>
      </c>
      <c r="AB432" s="88" t="s">
        <v>549</v>
      </c>
      <c r="AC432" s="88" t="s">
        <v>550</v>
      </c>
      <c r="AD432" s="88" t="s">
        <v>551</v>
      </c>
      <c r="AE432" s="88" t="s">
        <v>219</v>
      </c>
    </row>
    <row r="433" spans="1:31" s="102" customFormat="1" ht="68.45" customHeight="1">
      <c r="A433" s="144"/>
      <c r="B433" s="146"/>
      <c r="C433" s="146"/>
      <c r="D433" s="146"/>
      <c r="E433" s="93" t="s">
        <v>316</v>
      </c>
      <c r="F433" s="88" t="s">
        <v>317</v>
      </c>
      <c r="G433" s="88" t="s">
        <v>681</v>
      </c>
      <c r="H433" s="88" t="s">
        <v>319</v>
      </c>
      <c r="I433" s="88" t="s">
        <v>320</v>
      </c>
      <c r="J433" s="88" t="s">
        <v>321</v>
      </c>
      <c r="K433" s="88" t="s">
        <v>322</v>
      </c>
      <c r="L433" s="88" t="s">
        <v>323</v>
      </c>
      <c r="M433" s="95">
        <v>2</v>
      </c>
      <c r="N433" s="95">
        <v>1</v>
      </c>
      <c r="O433" s="91">
        <f t="shared" si="120"/>
        <v>2</v>
      </c>
      <c r="P433" s="92" t="str">
        <f t="shared" si="121"/>
        <v>Bajo</v>
      </c>
      <c r="Q433" s="95">
        <v>10</v>
      </c>
      <c r="R433" s="92">
        <f t="shared" si="119"/>
        <v>20</v>
      </c>
      <c r="S433" s="92" t="str">
        <f t="shared" si="127"/>
        <v>IV</v>
      </c>
      <c r="T433" s="92" t="str">
        <f t="shared" si="128"/>
        <v>Aceptable</v>
      </c>
      <c r="U433" s="138"/>
      <c r="V433" s="138"/>
      <c r="W433" s="138"/>
      <c r="X433" s="93"/>
      <c r="Y433" s="93" t="s">
        <v>312</v>
      </c>
      <c r="Z433" s="88" t="s">
        <v>324</v>
      </c>
      <c r="AA433" s="88" t="s">
        <v>278</v>
      </c>
      <c r="AB433" s="88" t="s">
        <v>278</v>
      </c>
      <c r="AC433" s="88" t="s">
        <v>325</v>
      </c>
      <c r="AD433" s="88" t="s">
        <v>326</v>
      </c>
      <c r="AE433" s="88" t="s">
        <v>219</v>
      </c>
    </row>
    <row r="434" spans="1:31" s="102" customFormat="1" ht="68.45" customHeight="1">
      <c r="A434" s="144"/>
      <c r="B434" s="146"/>
      <c r="C434" s="146"/>
      <c r="D434" s="146"/>
      <c r="E434" s="93" t="s">
        <v>316</v>
      </c>
      <c r="F434" s="88" t="s">
        <v>317</v>
      </c>
      <c r="G434" s="88" t="s">
        <v>681</v>
      </c>
      <c r="H434" s="88" t="s">
        <v>327</v>
      </c>
      <c r="I434" s="88" t="s">
        <v>320</v>
      </c>
      <c r="J434" s="88" t="s">
        <v>321</v>
      </c>
      <c r="K434" s="88" t="s">
        <v>322</v>
      </c>
      <c r="L434" s="88" t="s">
        <v>323</v>
      </c>
      <c r="M434" s="95">
        <v>2</v>
      </c>
      <c r="N434" s="95">
        <v>1</v>
      </c>
      <c r="O434" s="91">
        <f t="shared" si="120"/>
        <v>2</v>
      </c>
      <c r="P434" s="92" t="str">
        <f t="shared" si="121"/>
        <v>Bajo</v>
      </c>
      <c r="Q434" s="95">
        <v>10</v>
      </c>
      <c r="R434" s="92">
        <f t="shared" si="119"/>
        <v>20</v>
      </c>
      <c r="S434" s="92" t="str">
        <f t="shared" si="127"/>
        <v>IV</v>
      </c>
      <c r="T434" s="92" t="str">
        <f t="shared" si="128"/>
        <v>Aceptable</v>
      </c>
      <c r="U434" s="138"/>
      <c r="V434" s="138"/>
      <c r="W434" s="138"/>
      <c r="X434" s="93"/>
      <c r="Y434" s="93" t="s">
        <v>312</v>
      </c>
      <c r="Z434" s="88" t="s">
        <v>324</v>
      </c>
      <c r="AA434" s="88" t="s">
        <v>278</v>
      </c>
      <c r="AB434" s="88" t="s">
        <v>278</v>
      </c>
      <c r="AC434" s="88" t="s">
        <v>325</v>
      </c>
      <c r="AD434" s="88" t="s">
        <v>326</v>
      </c>
      <c r="AE434" s="88" t="s">
        <v>219</v>
      </c>
    </row>
    <row r="435" spans="1:31" s="102" customFormat="1" ht="68.45" customHeight="1">
      <c r="A435" s="145"/>
      <c r="B435" s="146"/>
      <c r="C435" s="146"/>
      <c r="D435" s="146"/>
      <c r="E435" s="96" t="s">
        <v>269</v>
      </c>
      <c r="F435" s="88" t="s">
        <v>151</v>
      </c>
      <c r="G435" s="96" t="s">
        <v>270</v>
      </c>
      <c r="H435" s="96" t="s">
        <v>271</v>
      </c>
      <c r="I435" s="88" t="s">
        <v>272</v>
      </c>
      <c r="J435" s="88" t="s">
        <v>273</v>
      </c>
      <c r="K435" s="88" t="s">
        <v>273</v>
      </c>
      <c r="L435" s="88" t="s">
        <v>275</v>
      </c>
      <c r="M435" s="95">
        <v>2</v>
      </c>
      <c r="N435" s="95">
        <v>1</v>
      </c>
      <c r="O435" s="91">
        <f t="shared" si="120"/>
        <v>2</v>
      </c>
      <c r="P435" s="92" t="str">
        <f t="shared" si="121"/>
        <v>Bajo</v>
      </c>
      <c r="Q435" s="95">
        <v>10</v>
      </c>
      <c r="R435" s="92">
        <f t="shared" si="119"/>
        <v>20</v>
      </c>
      <c r="S435" s="92" t="str">
        <f t="shared" si="127"/>
        <v>IV</v>
      </c>
      <c r="T435" s="92" t="str">
        <f t="shared" si="128"/>
        <v>Aceptable</v>
      </c>
      <c r="U435" s="139"/>
      <c r="V435" s="139"/>
      <c r="W435" s="139"/>
      <c r="X435" s="88"/>
      <c r="Y435" s="88" t="s">
        <v>276</v>
      </c>
      <c r="Z435" s="88" t="s">
        <v>277</v>
      </c>
      <c r="AA435" s="88" t="s">
        <v>278</v>
      </c>
      <c r="AB435" s="88" t="s">
        <v>278</v>
      </c>
      <c r="AC435" s="88" t="s">
        <v>278</v>
      </c>
      <c r="AD435" s="88" t="s">
        <v>279</v>
      </c>
      <c r="AE435" s="88" t="s">
        <v>221</v>
      </c>
    </row>
    <row r="436" spans="1:31" s="102" customFormat="1" ht="68.45" customHeight="1">
      <c r="A436" s="146" t="s">
        <v>207</v>
      </c>
      <c r="B436" s="146" t="s">
        <v>699</v>
      </c>
      <c r="C436" s="146" t="s">
        <v>699</v>
      </c>
      <c r="D436" s="143" t="s">
        <v>699</v>
      </c>
      <c r="E436" s="93" t="s">
        <v>211</v>
      </c>
      <c r="F436" s="88" t="s">
        <v>152</v>
      </c>
      <c r="G436" s="88" t="s">
        <v>222</v>
      </c>
      <c r="H436" s="88" t="s">
        <v>223</v>
      </c>
      <c r="I436" s="88" t="s">
        <v>224</v>
      </c>
      <c r="J436" s="88" t="s">
        <v>216</v>
      </c>
      <c r="K436" s="88" t="s">
        <v>225</v>
      </c>
      <c r="L436" s="88" t="s">
        <v>226</v>
      </c>
      <c r="M436" s="95">
        <v>2</v>
      </c>
      <c r="N436" s="95">
        <v>3</v>
      </c>
      <c r="O436" s="91">
        <f t="shared" si="120"/>
        <v>6</v>
      </c>
      <c r="P436" s="92" t="str">
        <f t="shared" si="121"/>
        <v>Medio</v>
      </c>
      <c r="Q436" s="95">
        <v>10</v>
      </c>
      <c r="R436" s="92">
        <f t="shared" si="119"/>
        <v>60</v>
      </c>
      <c r="S436" s="92" t="str">
        <f t="shared" si="127"/>
        <v>III</v>
      </c>
      <c r="T436" s="91" t="s">
        <v>142</v>
      </c>
      <c r="U436" s="137"/>
      <c r="V436" s="137"/>
      <c r="W436" s="88"/>
      <c r="X436" s="110"/>
      <c r="Y436" s="110" t="s">
        <v>694</v>
      </c>
      <c r="Z436" s="88" t="s">
        <v>228</v>
      </c>
      <c r="AA436" s="88" t="s">
        <v>219</v>
      </c>
      <c r="AB436" s="88" t="s">
        <v>219</v>
      </c>
      <c r="AC436" s="88" t="s">
        <v>219</v>
      </c>
      <c r="AD436" s="88" t="s">
        <v>229</v>
      </c>
      <c r="AE436" s="88" t="s">
        <v>219</v>
      </c>
    </row>
    <row r="437" spans="1:31" s="102" customFormat="1" ht="68.45" customHeight="1">
      <c r="A437" s="146"/>
      <c r="B437" s="146"/>
      <c r="C437" s="146"/>
      <c r="D437" s="144"/>
      <c r="E437" s="93" t="s">
        <v>211</v>
      </c>
      <c r="F437" s="88" t="s">
        <v>152</v>
      </c>
      <c r="G437" s="88" t="s">
        <v>230</v>
      </c>
      <c r="H437" s="88" t="s">
        <v>231</v>
      </c>
      <c r="I437" s="88" t="s">
        <v>232</v>
      </c>
      <c r="J437" s="88" t="s">
        <v>216</v>
      </c>
      <c r="K437" s="88" t="s">
        <v>225</v>
      </c>
      <c r="L437" s="88" t="s">
        <v>226</v>
      </c>
      <c r="M437" s="95">
        <v>2</v>
      </c>
      <c r="N437" s="95">
        <v>3</v>
      </c>
      <c r="O437" s="91">
        <f t="shared" si="120"/>
        <v>6</v>
      </c>
      <c r="P437" s="92" t="str">
        <f t="shared" si="121"/>
        <v>Medio</v>
      </c>
      <c r="Q437" s="95">
        <v>10</v>
      </c>
      <c r="R437" s="92">
        <f t="shared" si="119"/>
        <v>60</v>
      </c>
      <c r="S437" s="92" t="str">
        <f t="shared" si="127"/>
        <v>III</v>
      </c>
      <c r="T437" s="91" t="s">
        <v>142</v>
      </c>
      <c r="U437" s="138"/>
      <c r="V437" s="138"/>
      <c r="W437" s="88"/>
      <c r="X437" s="110"/>
      <c r="Y437" s="110" t="s">
        <v>695</v>
      </c>
      <c r="Z437" s="88" t="s">
        <v>228</v>
      </c>
      <c r="AA437" s="88" t="s">
        <v>219</v>
      </c>
      <c r="AB437" s="88" t="s">
        <v>219</v>
      </c>
      <c r="AC437" s="88" t="s">
        <v>219</v>
      </c>
      <c r="AD437" s="88" t="s">
        <v>229</v>
      </c>
      <c r="AE437" s="88" t="s">
        <v>219</v>
      </c>
    </row>
    <row r="438" spans="1:31" s="102" customFormat="1" ht="68.45" customHeight="1">
      <c r="A438" s="146"/>
      <c r="B438" s="146"/>
      <c r="C438" s="146"/>
      <c r="D438" s="144"/>
      <c r="E438" s="93" t="s">
        <v>211</v>
      </c>
      <c r="F438" s="88" t="s">
        <v>152</v>
      </c>
      <c r="G438" s="88" t="s">
        <v>353</v>
      </c>
      <c r="H438" s="88" t="s">
        <v>354</v>
      </c>
      <c r="I438" s="88" t="s">
        <v>669</v>
      </c>
      <c r="J438" s="88" t="s">
        <v>216</v>
      </c>
      <c r="K438" s="88" t="s">
        <v>225</v>
      </c>
      <c r="L438" s="88" t="s">
        <v>226</v>
      </c>
      <c r="M438" s="95">
        <v>2</v>
      </c>
      <c r="N438" s="95">
        <v>3</v>
      </c>
      <c r="O438" s="91">
        <f t="shared" si="120"/>
        <v>6</v>
      </c>
      <c r="P438" s="92" t="str">
        <f t="shared" si="121"/>
        <v>Medio</v>
      </c>
      <c r="Q438" s="95">
        <v>10</v>
      </c>
      <c r="R438" s="92">
        <f t="shared" si="119"/>
        <v>60</v>
      </c>
      <c r="S438" s="92" t="str">
        <f t="shared" si="127"/>
        <v>III</v>
      </c>
      <c r="T438" s="91" t="s">
        <v>142</v>
      </c>
      <c r="U438" s="138"/>
      <c r="V438" s="138"/>
      <c r="W438" s="88">
        <f>U438+V438</f>
        <v>0</v>
      </c>
      <c r="X438" s="110"/>
      <c r="Y438" s="110" t="s">
        <v>670</v>
      </c>
      <c r="Z438" s="88" t="s">
        <v>228</v>
      </c>
      <c r="AA438" s="88" t="s">
        <v>219</v>
      </c>
      <c r="AB438" s="88" t="s">
        <v>219</v>
      </c>
      <c r="AC438" s="88" t="s">
        <v>219</v>
      </c>
      <c r="AD438" s="88" t="s">
        <v>229</v>
      </c>
      <c r="AE438" s="88" t="s">
        <v>219</v>
      </c>
    </row>
    <row r="439" spans="1:31" s="102" customFormat="1" ht="68.45" customHeight="1">
      <c r="A439" s="146"/>
      <c r="B439" s="146"/>
      <c r="C439" s="146"/>
      <c r="D439" s="144"/>
      <c r="E439" s="93" t="s">
        <v>211</v>
      </c>
      <c r="F439" s="88" t="s">
        <v>152</v>
      </c>
      <c r="G439" s="88" t="s">
        <v>356</v>
      </c>
      <c r="H439" s="88" t="s">
        <v>357</v>
      </c>
      <c r="I439" s="88" t="s">
        <v>564</v>
      </c>
      <c r="J439" s="88" t="s">
        <v>216</v>
      </c>
      <c r="K439" s="88" t="s">
        <v>225</v>
      </c>
      <c r="L439" s="88" t="s">
        <v>226</v>
      </c>
      <c r="M439" s="95">
        <v>2</v>
      </c>
      <c r="N439" s="95">
        <v>3</v>
      </c>
      <c r="O439" s="91">
        <f t="shared" si="120"/>
        <v>6</v>
      </c>
      <c r="P439" s="92" t="str">
        <f t="shared" si="121"/>
        <v>Medio</v>
      </c>
      <c r="Q439" s="95">
        <v>10</v>
      </c>
      <c r="R439" s="92">
        <f t="shared" si="119"/>
        <v>60</v>
      </c>
      <c r="S439" s="92" t="str">
        <f t="shared" si="127"/>
        <v>III</v>
      </c>
      <c r="T439" s="91" t="s">
        <v>142</v>
      </c>
      <c r="U439" s="138"/>
      <c r="V439" s="138"/>
      <c r="W439" s="88">
        <f>U439+V439</f>
        <v>0</v>
      </c>
      <c r="X439" s="110"/>
      <c r="Y439" s="110" t="s">
        <v>565</v>
      </c>
      <c r="Z439" s="88" t="s">
        <v>228</v>
      </c>
      <c r="AA439" s="88" t="s">
        <v>219</v>
      </c>
      <c r="AB439" s="88" t="s">
        <v>219</v>
      </c>
      <c r="AC439" s="88" t="s">
        <v>219</v>
      </c>
      <c r="AD439" s="88" t="s">
        <v>229</v>
      </c>
      <c r="AE439" s="88" t="s">
        <v>219</v>
      </c>
    </row>
    <row r="440" spans="1:31" s="102" customFormat="1" ht="68.45" customHeight="1">
      <c r="A440" s="146"/>
      <c r="B440" s="146"/>
      <c r="C440" s="146"/>
      <c r="D440" s="144"/>
      <c r="E440" s="93" t="s">
        <v>211</v>
      </c>
      <c r="F440" s="89" t="s">
        <v>212</v>
      </c>
      <c r="G440" s="90" t="s">
        <v>156</v>
      </c>
      <c r="H440" s="88" t="s">
        <v>660</v>
      </c>
      <c r="I440" s="88" t="s">
        <v>346</v>
      </c>
      <c r="J440" s="88" t="s">
        <v>700</v>
      </c>
      <c r="K440" s="88" t="s">
        <v>274</v>
      </c>
      <c r="L440" s="88" t="s">
        <v>348</v>
      </c>
      <c r="M440" s="90">
        <v>2</v>
      </c>
      <c r="N440" s="90">
        <v>3</v>
      </c>
      <c r="O440" s="91">
        <f t="shared" si="120"/>
        <v>6</v>
      </c>
      <c r="P440" s="92" t="str">
        <f t="shared" si="121"/>
        <v>Medio</v>
      </c>
      <c r="Q440" s="91">
        <v>60</v>
      </c>
      <c r="R440" s="92">
        <f t="shared" si="119"/>
        <v>360</v>
      </c>
      <c r="S440" s="92" t="str">
        <f t="shared" si="127"/>
        <v>II</v>
      </c>
      <c r="T440" s="91" t="str">
        <f t="shared" ref="T440:T441" si="129">IF(S440="","",IF(OR(S440="IV",S440="III"),"Aceptable",IF(S440="II","No Aceptable o Aceptable con controles",IF(S440="I","No Aceptable","Error"))))</f>
        <v>No Aceptable o Aceptable con controles</v>
      </c>
      <c r="U440" s="138"/>
      <c r="V440" s="138"/>
      <c r="W440" s="88"/>
      <c r="X440" s="100"/>
      <c r="Y440" s="100" t="s">
        <v>349</v>
      </c>
      <c r="Z440" s="88" t="s">
        <v>218</v>
      </c>
      <c r="AA440" s="88" t="s">
        <v>219</v>
      </c>
      <c r="AB440" s="88" t="s">
        <v>219</v>
      </c>
      <c r="AC440" s="88" t="s">
        <v>219</v>
      </c>
      <c r="AD440" s="88" t="s">
        <v>350</v>
      </c>
      <c r="AE440" s="88" t="s">
        <v>221</v>
      </c>
    </row>
    <row r="441" spans="1:31" s="102" customFormat="1" ht="68.45" customHeight="1">
      <c r="A441" s="146"/>
      <c r="B441" s="146"/>
      <c r="C441" s="146"/>
      <c r="D441" s="144"/>
      <c r="E441" s="93" t="s">
        <v>211</v>
      </c>
      <c r="F441" s="89" t="s">
        <v>212</v>
      </c>
      <c r="G441" s="90" t="s">
        <v>701</v>
      </c>
      <c r="H441" s="88" t="s">
        <v>345</v>
      </c>
      <c r="I441" s="88" t="s">
        <v>346</v>
      </c>
      <c r="J441" s="88" t="s">
        <v>216</v>
      </c>
      <c r="K441" s="88" t="s">
        <v>274</v>
      </c>
      <c r="L441" s="88" t="s">
        <v>348</v>
      </c>
      <c r="M441" s="90">
        <v>2</v>
      </c>
      <c r="N441" s="90">
        <v>3</v>
      </c>
      <c r="O441" s="91">
        <f t="shared" si="120"/>
        <v>6</v>
      </c>
      <c r="P441" s="92" t="str">
        <f t="shared" si="121"/>
        <v>Medio</v>
      </c>
      <c r="Q441" s="91">
        <v>60</v>
      </c>
      <c r="R441" s="92">
        <f t="shared" si="119"/>
        <v>360</v>
      </c>
      <c r="S441" s="92" t="str">
        <f t="shared" si="127"/>
        <v>II</v>
      </c>
      <c r="T441" s="91" t="str">
        <f t="shared" si="129"/>
        <v>No Aceptable o Aceptable con controles</v>
      </c>
      <c r="U441" s="138"/>
      <c r="V441" s="138"/>
      <c r="W441" s="88"/>
      <c r="X441" s="100"/>
      <c r="Y441" s="100" t="s">
        <v>349</v>
      </c>
      <c r="Z441" s="88" t="s">
        <v>218</v>
      </c>
      <c r="AA441" s="88" t="s">
        <v>219</v>
      </c>
      <c r="AB441" s="88" t="s">
        <v>219</v>
      </c>
      <c r="AC441" s="88" t="s">
        <v>219</v>
      </c>
      <c r="AD441" s="88" t="s">
        <v>350</v>
      </c>
      <c r="AE441" s="88" t="s">
        <v>221</v>
      </c>
    </row>
    <row r="442" spans="1:31" s="102" customFormat="1" ht="68.45" customHeight="1">
      <c r="A442" s="146"/>
      <c r="B442" s="146"/>
      <c r="C442" s="146"/>
      <c r="D442" s="144"/>
      <c r="E442" s="93" t="s">
        <v>211</v>
      </c>
      <c r="F442" s="89" t="s">
        <v>212</v>
      </c>
      <c r="G442" s="88" t="s">
        <v>213</v>
      </c>
      <c r="H442" s="88" t="s">
        <v>214</v>
      </c>
      <c r="I442" s="88" t="s">
        <v>215</v>
      </c>
      <c r="J442" s="88" t="s">
        <v>216</v>
      </c>
      <c r="K442" s="88" t="s">
        <v>216</v>
      </c>
      <c r="L442" s="88" t="s">
        <v>216</v>
      </c>
      <c r="M442" s="90">
        <v>2</v>
      </c>
      <c r="N442" s="90">
        <v>1</v>
      </c>
      <c r="O442" s="91">
        <f t="shared" si="120"/>
        <v>2</v>
      </c>
      <c r="P442" s="92" t="str">
        <f t="shared" si="121"/>
        <v>Bajo</v>
      </c>
      <c r="Q442" s="91">
        <v>20</v>
      </c>
      <c r="R442" s="92">
        <f t="shared" si="119"/>
        <v>40</v>
      </c>
      <c r="S442" s="92" t="str">
        <f t="shared" si="127"/>
        <v>III</v>
      </c>
      <c r="T442" s="91" t="s">
        <v>142</v>
      </c>
      <c r="U442" s="138"/>
      <c r="V442" s="138"/>
      <c r="W442" s="88"/>
      <c r="X442" s="93"/>
      <c r="Y442" s="93" t="s">
        <v>217</v>
      </c>
      <c r="Z442" s="88" t="s">
        <v>218</v>
      </c>
      <c r="AA442" s="88" t="s">
        <v>219</v>
      </c>
      <c r="AB442" s="88" t="s">
        <v>219</v>
      </c>
      <c r="AC442" s="88" t="s">
        <v>219</v>
      </c>
      <c r="AD442" s="88" t="s">
        <v>220</v>
      </c>
      <c r="AE442" s="88" t="s">
        <v>221</v>
      </c>
    </row>
    <row r="443" spans="1:31" s="102" customFormat="1" ht="68.45" customHeight="1">
      <c r="A443" s="146"/>
      <c r="B443" s="146"/>
      <c r="C443" s="146"/>
      <c r="D443" s="144"/>
      <c r="E443" s="93" t="s">
        <v>211</v>
      </c>
      <c r="F443" s="88" t="s">
        <v>253</v>
      </c>
      <c r="G443" s="88" t="s">
        <v>254</v>
      </c>
      <c r="H443" s="88" t="s">
        <v>417</v>
      </c>
      <c r="I443" s="88" t="s">
        <v>418</v>
      </c>
      <c r="J443" s="88" t="s">
        <v>216</v>
      </c>
      <c r="K443" s="88" t="s">
        <v>258</v>
      </c>
      <c r="L443" s="88" t="s">
        <v>237</v>
      </c>
      <c r="M443" s="90">
        <v>2</v>
      </c>
      <c r="N443" s="90">
        <v>1</v>
      </c>
      <c r="O443" s="91">
        <f t="shared" si="120"/>
        <v>2</v>
      </c>
      <c r="P443" s="92" t="str">
        <f t="shared" si="121"/>
        <v>Bajo</v>
      </c>
      <c r="Q443" s="90">
        <v>10</v>
      </c>
      <c r="R443" s="92">
        <f t="shared" si="119"/>
        <v>20</v>
      </c>
      <c r="S443" s="92" t="str">
        <f t="shared" si="127"/>
        <v>IV</v>
      </c>
      <c r="T443" s="92" t="str">
        <f t="shared" ref="T443:T456" si="130">IF(S443="","",IF(OR(S443="IV",S443="III"),"Aceptable",IF(S443="II","No Aceptable o Aceptable con controles",IF(S443="I","No Aceptable","Error"))))</f>
        <v>Aceptable</v>
      </c>
      <c r="U443" s="138"/>
      <c r="V443" s="138"/>
      <c r="W443" s="88"/>
      <c r="X443" s="93"/>
      <c r="Y443" s="93" t="s">
        <v>259</v>
      </c>
      <c r="Z443" s="88" t="s">
        <v>260</v>
      </c>
      <c r="AA443" s="88" t="s">
        <v>219</v>
      </c>
      <c r="AB443" s="88" t="s">
        <v>219</v>
      </c>
      <c r="AC443" s="88" t="s">
        <v>261</v>
      </c>
      <c r="AD443" s="88" t="s">
        <v>384</v>
      </c>
      <c r="AE443" s="88" t="s">
        <v>219</v>
      </c>
    </row>
    <row r="444" spans="1:31" s="102" customFormat="1" ht="68.45" customHeight="1">
      <c r="A444" s="146"/>
      <c r="B444" s="146"/>
      <c r="C444" s="146"/>
      <c r="D444" s="144"/>
      <c r="E444" s="93" t="s">
        <v>211</v>
      </c>
      <c r="F444" s="88" t="s">
        <v>253</v>
      </c>
      <c r="G444" s="88" t="s">
        <v>263</v>
      </c>
      <c r="H444" s="88" t="s">
        <v>562</v>
      </c>
      <c r="I444" s="88" t="s">
        <v>563</v>
      </c>
      <c r="J444" s="88" t="s">
        <v>216</v>
      </c>
      <c r="K444" s="88" t="s">
        <v>258</v>
      </c>
      <c r="L444" s="88" t="s">
        <v>237</v>
      </c>
      <c r="M444" s="90">
        <v>2</v>
      </c>
      <c r="N444" s="90">
        <v>1</v>
      </c>
      <c r="O444" s="91">
        <f t="shared" si="120"/>
        <v>2</v>
      </c>
      <c r="P444" s="92" t="str">
        <f t="shared" si="121"/>
        <v>Bajo</v>
      </c>
      <c r="Q444" s="90">
        <v>10</v>
      </c>
      <c r="R444" s="92">
        <f t="shared" si="119"/>
        <v>20</v>
      </c>
      <c r="S444" s="92" t="str">
        <f t="shared" si="127"/>
        <v>IV</v>
      </c>
      <c r="T444" s="92" t="str">
        <f t="shared" si="130"/>
        <v>Aceptable</v>
      </c>
      <c r="U444" s="138"/>
      <c r="V444" s="138"/>
      <c r="W444" s="88"/>
      <c r="X444" s="93"/>
      <c r="Y444" s="93" t="s">
        <v>259</v>
      </c>
      <c r="Z444" s="88" t="s">
        <v>260</v>
      </c>
      <c r="AA444" s="88" t="s">
        <v>219</v>
      </c>
      <c r="AB444" s="88" t="s">
        <v>219</v>
      </c>
      <c r="AC444" s="88" t="s">
        <v>261</v>
      </c>
      <c r="AD444" s="88" t="s">
        <v>384</v>
      </c>
      <c r="AE444" s="88" t="s">
        <v>219</v>
      </c>
    </row>
    <row r="445" spans="1:31" s="102" customFormat="1" ht="68.45" customHeight="1">
      <c r="A445" s="146"/>
      <c r="B445" s="146"/>
      <c r="C445" s="146"/>
      <c r="D445" s="144"/>
      <c r="E445" s="93" t="s">
        <v>211</v>
      </c>
      <c r="F445" s="88" t="s">
        <v>253</v>
      </c>
      <c r="G445" s="88" t="s">
        <v>432</v>
      </c>
      <c r="H445" s="88" t="s">
        <v>433</v>
      </c>
      <c r="I445" s="88" t="s">
        <v>434</v>
      </c>
      <c r="J445" s="88" t="s">
        <v>321</v>
      </c>
      <c r="K445" s="88" t="s">
        <v>258</v>
      </c>
      <c r="L445" s="88" t="s">
        <v>237</v>
      </c>
      <c r="M445" s="95">
        <v>2</v>
      </c>
      <c r="N445" s="95">
        <v>1</v>
      </c>
      <c r="O445" s="91">
        <f t="shared" ref="O445:O458" si="131">IF(OR(M445="",N445=""),"",IF((M445*N445=0),"N/A",M445*N445))</f>
        <v>2</v>
      </c>
      <c r="P445" s="92" t="str">
        <f t="shared" si="121"/>
        <v>Bajo</v>
      </c>
      <c r="Q445" s="95">
        <v>10</v>
      </c>
      <c r="R445" s="92">
        <f t="shared" si="119"/>
        <v>20</v>
      </c>
      <c r="S445" s="92" t="str">
        <f t="shared" si="127"/>
        <v>IV</v>
      </c>
      <c r="T445" s="92" t="str">
        <f t="shared" si="130"/>
        <v>Aceptable</v>
      </c>
      <c r="U445" s="138"/>
      <c r="V445" s="138"/>
      <c r="W445" s="88"/>
      <c r="X445" s="93"/>
      <c r="Y445" s="93" t="s">
        <v>259</v>
      </c>
      <c r="Z445" s="88" t="s">
        <v>260</v>
      </c>
      <c r="AA445" s="88" t="s">
        <v>219</v>
      </c>
      <c r="AB445" s="88" t="s">
        <v>219</v>
      </c>
      <c r="AC445" s="88" t="s">
        <v>435</v>
      </c>
      <c r="AD445" s="88" t="s">
        <v>436</v>
      </c>
      <c r="AE445" s="88" t="s">
        <v>219</v>
      </c>
    </row>
    <row r="446" spans="1:31" s="102" customFormat="1" ht="68.45" customHeight="1">
      <c r="A446" s="146"/>
      <c r="B446" s="146"/>
      <c r="C446" s="146"/>
      <c r="D446" s="144"/>
      <c r="E446" s="99" t="s">
        <v>211</v>
      </c>
      <c r="F446" s="88" t="s">
        <v>280</v>
      </c>
      <c r="G446" s="88" t="s">
        <v>297</v>
      </c>
      <c r="H446" s="111" t="s">
        <v>388</v>
      </c>
      <c r="I446" s="111" t="s">
        <v>389</v>
      </c>
      <c r="J446" s="111" t="s">
        <v>299</v>
      </c>
      <c r="K446" s="88" t="s">
        <v>300</v>
      </c>
      <c r="L446" s="88" t="s">
        <v>301</v>
      </c>
      <c r="M446" s="95">
        <v>2</v>
      </c>
      <c r="N446" s="95">
        <v>3</v>
      </c>
      <c r="O446" s="91">
        <f t="shared" si="131"/>
        <v>6</v>
      </c>
      <c r="P446" s="92" t="str">
        <f t="shared" si="121"/>
        <v>Medio</v>
      </c>
      <c r="Q446" s="95">
        <v>60</v>
      </c>
      <c r="R446" s="92">
        <f t="shared" si="119"/>
        <v>360</v>
      </c>
      <c r="S446" s="92" t="str">
        <f t="shared" si="127"/>
        <v>II</v>
      </c>
      <c r="T446" s="91" t="str">
        <f t="shared" si="130"/>
        <v>No Aceptable o Aceptable con controles</v>
      </c>
      <c r="U446" s="138"/>
      <c r="V446" s="138"/>
      <c r="W446" s="88"/>
      <c r="X446" s="100"/>
      <c r="Y446" s="100" t="s">
        <v>390</v>
      </c>
      <c r="Z446" s="88" t="s">
        <v>303</v>
      </c>
      <c r="AA446" s="101" t="s">
        <v>278</v>
      </c>
      <c r="AB446" s="88" t="s">
        <v>219</v>
      </c>
      <c r="AC446" s="88" t="s">
        <v>391</v>
      </c>
      <c r="AD446" s="88" t="s">
        <v>392</v>
      </c>
      <c r="AE446" s="88" t="s">
        <v>219</v>
      </c>
    </row>
    <row r="447" spans="1:31" s="102" customFormat="1" ht="68.45" customHeight="1">
      <c r="A447" s="146"/>
      <c r="B447" s="146"/>
      <c r="C447" s="146"/>
      <c r="D447" s="144"/>
      <c r="E447" s="93" t="s">
        <v>211</v>
      </c>
      <c r="F447" s="88" t="s">
        <v>280</v>
      </c>
      <c r="G447" s="88" t="s">
        <v>306</v>
      </c>
      <c r="H447" s="88" t="s">
        <v>307</v>
      </c>
      <c r="I447" s="88" t="s">
        <v>308</v>
      </c>
      <c r="J447" s="88" t="s">
        <v>309</v>
      </c>
      <c r="K447" s="88" t="s">
        <v>310</v>
      </c>
      <c r="L447" s="88" t="s">
        <v>311</v>
      </c>
      <c r="M447" s="95">
        <v>2</v>
      </c>
      <c r="N447" s="95">
        <v>3</v>
      </c>
      <c r="O447" s="91">
        <f t="shared" si="131"/>
        <v>6</v>
      </c>
      <c r="P447" s="92" t="str">
        <f t="shared" ref="P447:P460" si="132">IF(O447="","",IF(ISTEXT(O447),"N/A",IF(OR(O447=2,O447=4),"Bajo",IF(OR(O447=6,O447=8),"Medio",IF(OR(O447=10,O447=12,O447=18,O447=20),"Alto",IF(OR(O447=24,O447=30,O447=40),"Muy Alto","Error"))))))</f>
        <v>Medio</v>
      </c>
      <c r="Q447" s="95">
        <v>25</v>
      </c>
      <c r="R447" s="92">
        <f t="shared" si="119"/>
        <v>150</v>
      </c>
      <c r="S447" s="92" t="str">
        <f t="shared" si="127"/>
        <v>II</v>
      </c>
      <c r="T447" s="91" t="str">
        <f t="shared" si="130"/>
        <v>No Aceptable o Aceptable con controles</v>
      </c>
      <c r="U447" s="138"/>
      <c r="V447" s="138"/>
      <c r="W447" s="88"/>
      <c r="X447" s="93"/>
      <c r="Y447" s="93" t="s">
        <v>312</v>
      </c>
      <c r="Z447" s="88" t="s">
        <v>313</v>
      </c>
      <c r="AA447" s="88" t="s">
        <v>219</v>
      </c>
      <c r="AB447" s="88" t="s">
        <v>278</v>
      </c>
      <c r="AC447" s="88" t="s">
        <v>314</v>
      </c>
      <c r="AD447" s="88" t="s">
        <v>315</v>
      </c>
      <c r="AE447" s="88" t="s">
        <v>219</v>
      </c>
    </row>
    <row r="448" spans="1:31" s="102" customFormat="1" ht="68.45" customHeight="1">
      <c r="A448" s="146"/>
      <c r="B448" s="146"/>
      <c r="C448" s="146"/>
      <c r="D448" s="144"/>
      <c r="E448" s="93" t="s">
        <v>211</v>
      </c>
      <c r="F448" s="88" t="s">
        <v>280</v>
      </c>
      <c r="G448" s="88" t="s">
        <v>281</v>
      </c>
      <c r="H448" s="88" t="s">
        <v>294</v>
      </c>
      <c r="I448" s="88" t="s">
        <v>295</v>
      </c>
      <c r="J448" s="88" t="s">
        <v>216</v>
      </c>
      <c r="K448" s="88" t="s">
        <v>216</v>
      </c>
      <c r="L448" s="88" t="s">
        <v>284</v>
      </c>
      <c r="M448" s="95">
        <v>2</v>
      </c>
      <c r="N448" s="95">
        <v>3</v>
      </c>
      <c r="O448" s="91">
        <f t="shared" si="131"/>
        <v>6</v>
      </c>
      <c r="P448" s="92" t="str">
        <f t="shared" si="132"/>
        <v>Medio</v>
      </c>
      <c r="Q448" s="95">
        <v>60</v>
      </c>
      <c r="R448" s="92">
        <f t="shared" si="119"/>
        <v>360</v>
      </c>
      <c r="S448" s="92" t="str">
        <f t="shared" si="127"/>
        <v>II</v>
      </c>
      <c r="T448" s="91" t="str">
        <f t="shared" si="130"/>
        <v>No Aceptable o Aceptable con controles</v>
      </c>
      <c r="U448" s="138"/>
      <c r="V448" s="138"/>
      <c r="W448" s="88"/>
      <c r="X448" s="100"/>
      <c r="Y448" s="100" t="s">
        <v>291</v>
      </c>
      <c r="Z448" s="101" t="s">
        <v>292</v>
      </c>
      <c r="AA448" s="99" t="s">
        <v>287</v>
      </c>
      <c r="AB448" s="99" t="s">
        <v>287</v>
      </c>
      <c r="AC448" s="88" t="s">
        <v>219</v>
      </c>
      <c r="AD448" s="88" t="s">
        <v>296</v>
      </c>
      <c r="AE448" s="88" t="s">
        <v>219</v>
      </c>
    </row>
    <row r="449" spans="1:31" s="102" customFormat="1" ht="68.45" customHeight="1">
      <c r="A449" s="146"/>
      <c r="B449" s="146"/>
      <c r="C449" s="146"/>
      <c r="D449" s="144"/>
      <c r="E449" s="93" t="s">
        <v>316</v>
      </c>
      <c r="F449" s="88" t="s">
        <v>280</v>
      </c>
      <c r="G449" s="88" t="s">
        <v>334</v>
      </c>
      <c r="H449" s="88" t="s">
        <v>566</v>
      </c>
      <c r="I449" s="88" t="s">
        <v>567</v>
      </c>
      <c r="J449" s="88" t="s">
        <v>321</v>
      </c>
      <c r="K449" s="88" t="s">
        <v>274</v>
      </c>
      <c r="L449" s="88" t="s">
        <v>321</v>
      </c>
      <c r="M449" s="95">
        <v>2</v>
      </c>
      <c r="N449" s="95">
        <v>1</v>
      </c>
      <c r="O449" s="91">
        <f t="shared" si="131"/>
        <v>2</v>
      </c>
      <c r="P449" s="92" t="str">
        <f t="shared" si="132"/>
        <v>Bajo</v>
      </c>
      <c r="Q449" s="95">
        <v>10</v>
      </c>
      <c r="R449" s="92">
        <f t="shared" si="119"/>
        <v>20</v>
      </c>
      <c r="S449" s="92" t="str">
        <f t="shared" si="127"/>
        <v>IV</v>
      </c>
      <c r="T449" s="92" t="str">
        <f t="shared" si="130"/>
        <v>Aceptable</v>
      </c>
      <c r="U449" s="138"/>
      <c r="V449" s="138"/>
      <c r="W449" s="88"/>
      <c r="X449" s="93"/>
      <c r="Y449" s="93" t="s">
        <v>568</v>
      </c>
      <c r="Z449" s="88" t="s">
        <v>338</v>
      </c>
      <c r="AA449" s="88" t="s">
        <v>278</v>
      </c>
      <c r="AB449" s="88" t="s">
        <v>278</v>
      </c>
      <c r="AC449" s="88" t="s">
        <v>569</v>
      </c>
      <c r="AD449" s="88" t="s">
        <v>570</v>
      </c>
      <c r="AE449" s="88" t="s">
        <v>219</v>
      </c>
    </row>
    <row r="450" spans="1:31" s="102" customFormat="1" ht="68.45" customHeight="1">
      <c r="A450" s="146"/>
      <c r="B450" s="146"/>
      <c r="C450" s="146"/>
      <c r="D450" s="144"/>
      <c r="E450" s="115" t="s">
        <v>416</v>
      </c>
      <c r="F450" s="116" t="s">
        <v>280</v>
      </c>
      <c r="G450" s="88" t="s">
        <v>334</v>
      </c>
      <c r="H450" s="116" t="s">
        <v>437</v>
      </c>
      <c r="I450" s="116" t="s">
        <v>438</v>
      </c>
      <c r="J450" s="116" t="s">
        <v>321</v>
      </c>
      <c r="K450" s="88" t="s">
        <v>439</v>
      </c>
      <c r="L450" s="116" t="s">
        <v>321</v>
      </c>
      <c r="M450" s="95">
        <v>6</v>
      </c>
      <c r="N450" s="95">
        <v>3</v>
      </c>
      <c r="O450" s="92">
        <f t="shared" si="131"/>
        <v>18</v>
      </c>
      <c r="P450" s="92" t="str">
        <f t="shared" si="132"/>
        <v>Alto</v>
      </c>
      <c r="Q450" s="95">
        <v>25</v>
      </c>
      <c r="R450" s="92">
        <f t="shared" si="119"/>
        <v>450</v>
      </c>
      <c r="S450" s="92" t="str">
        <f t="shared" si="127"/>
        <v>II</v>
      </c>
      <c r="T450" s="91" t="str">
        <f t="shared" si="130"/>
        <v>No Aceptable o Aceptable con controles</v>
      </c>
      <c r="U450" s="138"/>
      <c r="V450" s="138"/>
      <c r="W450" s="88"/>
      <c r="X450" s="93"/>
      <c r="Y450" s="93" t="s">
        <v>337</v>
      </c>
      <c r="Z450" s="88" t="s">
        <v>338</v>
      </c>
      <c r="AA450" s="88" t="s">
        <v>219</v>
      </c>
      <c r="AB450" s="88" t="s">
        <v>219</v>
      </c>
      <c r="AC450" s="116" t="s">
        <v>440</v>
      </c>
      <c r="AD450" s="116" t="s">
        <v>441</v>
      </c>
      <c r="AE450" s="88" t="s">
        <v>219</v>
      </c>
    </row>
    <row r="451" spans="1:31" s="102" customFormat="1" ht="68.45" customHeight="1">
      <c r="A451" s="146"/>
      <c r="B451" s="146"/>
      <c r="C451" s="146"/>
      <c r="D451" s="144"/>
      <c r="E451" s="93" t="s">
        <v>316</v>
      </c>
      <c r="F451" s="88" t="s">
        <v>280</v>
      </c>
      <c r="G451" s="88" t="s">
        <v>404</v>
      </c>
      <c r="H451" s="88" t="s">
        <v>468</v>
      </c>
      <c r="I451" s="88" t="s">
        <v>469</v>
      </c>
      <c r="J451" s="88" t="s">
        <v>470</v>
      </c>
      <c r="K451" s="88" t="s">
        <v>457</v>
      </c>
      <c r="L451" s="88" t="s">
        <v>273</v>
      </c>
      <c r="M451" s="95">
        <v>2</v>
      </c>
      <c r="N451" s="95">
        <v>1</v>
      </c>
      <c r="O451" s="91">
        <f t="shared" si="131"/>
        <v>2</v>
      </c>
      <c r="P451" s="92" t="str">
        <f t="shared" si="132"/>
        <v>Bajo</v>
      </c>
      <c r="Q451" s="95">
        <v>10</v>
      </c>
      <c r="R451" s="92">
        <f t="shared" si="119"/>
        <v>20</v>
      </c>
      <c r="S451" s="92" t="str">
        <f t="shared" si="127"/>
        <v>IV</v>
      </c>
      <c r="T451" s="92" t="str">
        <f t="shared" si="130"/>
        <v>Aceptable</v>
      </c>
      <c r="U451" s="138"/>
      <c r="V451" s="138"/>
      <c r="W451" s="88"/>
      <c r="X451" s="93"/>
      <c r="Y451" s="93" t="s">
        <v>408</v>
      </c>
      <c r="Z451" s="88" t="s">
        <v>409</v>
      </c>
      <c r="AA451" s="88" t="s">
        <v>278</v>
      </c>
      <c r="AB451" s="88" t="s">
        <v>471</v>
      </c>
      <c r="AC451" s="88" t="s">
        <v>472</v>
      </c>
      <c r="AD451" s="88" t="s">
        <v>473</v>
      </c>
      <c r="AE451" s="88" t="s">
        <v>219</v>
      </c>
    </row>
    <row r="452" spans="1:31" s="102" customFormat="1" ht="68.45" customHeight="1">
      <c r="A452" s="146"/>
      <c r="B452" s="146"/>
      <c r="C452" s="146"/>
      <c r="D452" s="144"/>
      <c r="E452" s="93" t="s">
        <v>316</v>
      </c>
      <c r="F452" s="88" t="s">
        <v>280</v>
      </c>
      <c r="G452" s="88" t="s">
        <v>454</v>
      </c>
      <c r="H452" s="88" t="s">
        <v>455</v>
      </c>
      <c r="I452" s="88" t="s">
        <v>702</v>
      </c>
      <c r="J452" s="88" t="s">
        <v>457</v>
      </c>
      <c r="K452" s="88" t="s">
        <v>457</v>
      </c>
      <c r="L452" s="88" t="s">
        <v>458</v>
      </c>
      <c r="M452" s="95">
        <v>6</v>
      </c>
      <c r="N452" s="95">
        <v>1</v>
      </c>
      <c r="O452" s="91">
        <f t="shared" si="131"/>
        <v>6</v>
      </c>
      <c r="P452" s="92" t="str">
        <f t="shared" si="132"/>
        <v>Medio</v>
      </c>
      <c r="Q452" s="95">
        <v>60</v>
      </c>
      <c r="R452" s="92">
        <f t="shared" si="119"/>
        <v>360</v>
      </c>
      <c r="S452" s="92" t="str">
        <f t="shared" si="127"/>
        <v>II</v>
      </c>
      <c r="T452" s="91" t="str">
        <f t="shared" si="130"/>
        <v>No Aceptable o Aceptable con controles</v>
      </c>
      <c r="U452" s="138"/>
      <c r="V452" s="138"/>
      <c r="W452" s="88"/>
      <c r="X452" s="93"/>
      <c r="Y452" s="93" t="s">
        <v>459</v>
      </c>
      <c r="Z452" s="88" t="s">
        <v>460</v>
      </c>
      <c r="AA452" s="88" t="s">
        <v>278</v>
      </c>
      <c r="AB452" s="88" t="s">
        <v>278</v>
      </c>
      <c r="AC452" s="88" t="s">
        <v>461</v>
      </c>
      <c r="AD452" s="88" t="s">
        <v>462</v>
      </c>
      <c r="AE452" s="88" t="s">
        <v>219</v>
      </c>
    </row>
    <row r="453" spans="1:31" s="102" customFormat="1" ht="68.45" customHeight="1">
      <c r="A453" s="146"/>
      <c r="B453" s="146"/>
      <c r="C453" s="146"/>
      <c r="D453" s="144"/>
      <c r="E453" s="93" t="s">
        <v>316</v>
      </c>
      <c r="F453" s="88" t="s">
        <v>317</v>
      </c>
      <c r="G453" s="88" t="s">
        <v>318</v>
      </c>
      <c r="H453" s="88" t="s">
        <v>319</v>
      </c>
      <c r="I453" s="88" t="s">
        <v>320</v>
      </c>
      <c r="J453" s="88" t="s">
        <v>321</v>
      </c>
      <c r="K453" s="88" t="s">
        <v>322</v>
      </c>
      <c r="L453" s="88" t="s">
        <v>323</v>
      </c>
      <c r="M453" s="95">
        <v>2</v>
      </c>
      <c r="N453" s="95">
        <v>1</v>
      </c>
      <c r="O453" s="91">
        <f t="shared" si="131"/>
        <v>2</v>
      </c>
      <c r="P453" s="92" t="str">
        <f t="shared" si="132"/>
        <v>Bajo</v>
      </c>
      <c r="Q453" s="95">
        <v>10</v>
      </c>
      <c r="R453" s="92">
        <f t="shared" si="119"/>
        <v>20</v>
      </c>
      <c r="S453" s="92" t="str">
        <f t="shared" si="127"/>
        <v>IV</v>
      </c>
      <c r="T453" s="92" t="str">
        <f t="shared" si="130"/>
        <v>Aceptable</v>
      </c>
      <c r="U453" s="138"/>
      <c r="V453" s="138"/>
      <c r="W453" s="88"/>
      <c r="X453" s="93"/>
      <c r="Y453" s="93" t="s">
        <v>312</v>
      </c>
      <c r="Z453" s="88" t="s">
        <v>324</v>
      </c>
      <c r="AA453" s="88" t="s">
        <v>278</v>
      </c>
      <c r="AB453" s="88" t="s">
        <v>278</v>
      </c>
      <c r="AC453" s="88" t="s">
        <v>325</v>
      </c>
      <c r="AD453" s="88" t="s">
        <v>326</v>
      </c>
      <c r="AE453" s="88" t="s">
        <v>219</v>
      </c>
    </row>
    <row r="454" spans="1:31" s="102" customFormat="1" ht="68.45" customHeight="1">
      <c r="A454" s="146"/>
      <c r="B454" s="146"/>
      <c r="C454" s="146"/>
      <c r="D454" s="144"/>
      <c r="E454" s="93" t="s">
        <v>316</v>
      </c>
      <c r="F454" s="88" t="s">
        <v>317</v>
      </c>
      <c r="G454" s="88" t="s">
        <v>318</v>
      </c>
      <c r="H454" s="88" t="s">
        <v>327</v>
      </c>
      <c r="I454" s="88" t="s">
        <v>320</v>
      </c>
      <c r="J454" s="88" t="s">
        <v>321</v>
      </c>
      <c r="K454" s="88" t="s">
        <v>322</v>
      </c>
      <c r="L454" s="88" t="s">
        <v>323</v>
      </c>
      <c r="M454" s="95">
        <v>2</v>
      </c>
      <c r="N454" s="95">
        <v>1</v>
      </c>
      <c r="O454" s="91">
        <f t="shared" si="131"/>
        <v>2</v>
      </c>
      <c r="P454" s="92" t="str">
        <f t="shared" si="132"/>
        <v>Bajo</v>
      </c>
      <c r="Q454" s="95">
        <v>10</v>
      </c>
      <c r="R454" s="92">
        <f t="shared" si="119"/>
        <v>20</v>
      </c>
      <c r="S454" s="92" t="str">
        <f t="shared" si="127"/>
        <v>IV</v>
      </c>
      <c r="T454" s="92" t="str">
        <f t="shared" si="130"/>
        <v>Aceptable</v>
      </c>
      <c r="U454" s="138"/>
      <c r="V454" s="138"/>
      <c r="W454" s="88"/>
      <c r="X454" s="93"/>
      <c r="Y454" s="93" t="s">
        <v>312</v>
      </c>
      <c r="Z454" s="88" t="s">
        <v>324</v>
      </c>
      <c r="AA454" s="88" t="s">
        <v>278</v>
      </c>
      <c r="AB454" s="88" t="s">
        <v>278</v>
      </c>
      <c r="AC454" s="88" t="s">
        <v>325</v>
      </c>
      <c r="AD454" s="88" t="s">
        <v>326</v>
      </c>
      <c r="AE454" s="88" t="s">
        <v>219</v>
      </c>
    </row>
    <row r="455" spans="1:31" s="102" customFormat="1" ht="68.45" customHeight="1">
      <c r="A455" s="146"/>
      <c r="B455" s="146"/>
      <c r="C455" s="146"/>
      <c r="D455" s="144"/>
      <c r="E455" s="96" t="s">
        <v>269</v>
      </c>
      <c r="F455" s="88" t="s">
        <v>151</v>
      </c>
      <c r="G455" s="96" t="s">
        <v>270</v>
      </c>
      <c r="H455" s="96" t="s">
        <v>271</v>
      </c>
      <c r="I455" s="88" t="s">
        <v>272</v>
      </c>
      <c r="J455" s="88" t="s">
        <v>273</v>
      </c>
      <c r="K455" s="88" t="s">
        <v>274</v>
      </c>
      <c r="L455" s="88" t="s">
        <v>275</v>
      </c>
      <c r="M455" s="95">
        <v>2</v>
      </c>
      <c r="N455" s="95">
        <v>1</v>
      </c>
      <c r="O455" s="91">
        <f t="shared" si="131"/>
        <v>2</v>
      </c>
      <c r="P455" s="92" t="str">
        <f t="shared" si="132"/>
        <v>Bajo</v>
      </c>
      <c r="Q455" s="95">
        <v>10</v>
      </c>
      <c r="R455" s="92">
        <f t="shared" si="119"/>
        <v>20</v>
      </c>
      <c r="S455" s="92" t="str">
        <f t="shared" si="127"/>
        <v>IV</v>
      </c>
      <c r="T455" s="92" t="str">
        <f t="shared" si="130"/>
        <v>Aceptable</v>
      </c>
      <c r="U455" s="138"/>
      <c r="V455" s="138"/>
      <c r="W455" s="88"/>
      <c r="X455" s="88"/>
      <c r="Y455" s="88" t="s">
        <v>276</v>
      </c>
      <c r="Z455" s="88" t="s">
        <v>277</v>
      </c>
      <c r="AA455" s="88" t="s">
        <v>278</v>
      </c>
      <c r="AB455" s="88" t="s">
        <v>278</v>
      </c>
      <c r="AC455" s="88" t="s">
        <v>278</v>
      </c>
      <c r="AD455" s="88" t="s">
        <v>279</v>
      </c>
      <c r="AE455" s="88" t="s">
        <v>221</v>
      </c>
    </row>
    <row r="456" spans="1:31" s="102" customFormat="1" ht="68.45" customHeight="1">
      <c r="A456" s="146"/>
      <c r="B456" s="146"/>
      <c r="C456" s="146"/>
      <c r="D456" s="144"/>
      <c r="E456" s="88" t="s">
        <v>211</v>
      </c>
      <c r="F456" s="88" t="s">
        <v>151</v>
      </c>
      <c r="G456" s="88" t="s">
        <v>172</v>
      </c>
      <c r="H456" s="88" t="s">
        <v>652</v>
      </c>
      <c r="I456" s="88" t="s">
        <v>653</v>
      </c>
      <c r="J456" s="88" t="s">
        <v>216</v>
      </c>
      <c r="K456" s="88" t="s">
        <v>274</v>
      </c>
      <c r="L456" s="88" t="s">
        <v>654</v>
      </c>
      <c r="M456" s="95">
        <v>2</v>
      </c>
      <c r="N456" s="95">
        <v>1</v>
      </c>
      <c r="O456" s="91">
        <f t="shared" si="131"/>
        <v>2</v>
      </c>
      <c r="P456" s="92" t="str">
        <f t="shared" si="132"/>
        <v>Bajo</v>
      </c>
      <c r="Q456" s="95">
        <v>10</v>
      </c>
      <c r="R456" s="92">
        <f t="shared" si="119"/>
        <v>20</v>
      </c>
      <c r="S456" s="92" t="str">
        <f t="shared" si="127"/>
        <v>IV</v>
      </c>
      <c r="T456" s="92" t="str">
        <f t="shared" si="130"/>
        <v>Aceptable</v>
      </c>
      <c r="U456" s="138"/>
      <c r="V456" s="138"/>
      <c r="W456" s="88"/>
      <c r="X456" s="93"/>
      <c r="Y456" s="93" t="s">
        <v>639</v>
      </c>
      <c r="Z456" s="88" t="s">
        <v>277</v>
      </c>
      <c r="AA456" s="88" t="s">
        <v>278</v>
      </c>
      <c r="AB456" s="88" t="s">
        <v>278</v>
      </c>
      <c r="AC456" s="101" t="s">
        <v>278</v>
      </c>
      <c r="AD456" s="88" t="s">
        <v>703</v>
      </c>
      <c r="AE456" s="88" t="s">
        <v>221</v>
      </c>
    </row>
    <row r="457" spans="1:31" s="102" customFormat="1" ht="68.45" customHeight="1">
      <c r="A457" s="146"/>
      <c r="B457" s="146"/>
      <c r="C457" s="146"/>
      <c r="D457" s="144"/>
      <c r="E457" s="88" t="s">
        <v>211</v>
      </c>
      <c r="F457" s="88" t="s">
        <v>150</v>
      </c>
      <c r="G457" s="88" t="s">
        <v>233</v>
      </c>
      <c r="H457" s="88" t="s">
        <v>351</v>
      </c>
      <c r="I457" s="88" t="s">
        <v>235</v>
      </c>
      <c r="J457" s="88" t="s">
        <v>216</v>
      </c>
      <c r="K457" s="88" t="s">
        <v>236</v>
      </c>
      <c r="L457" s="88" t="s">
        <v>237</v>
      </c>
      <c r="M457" s="95">
        <v>2</v>
      </c>
      <c r="N457" s="95">
        <v>2</v>
      </c>
      <c r="O457" s="91">
        <f t="shared" si="131"/>
        <v>4</v>
      </c>
      <c r="P457" s="92" t="str">
        <f t="shared" si="132"/>
        <v>Bajo</v>
      </c>
      <c r="Q457" s="95">
        <v>25</v>
      </c>
      <c r="R457" s="92">
        <f t="shared" si="119"/>
        <v>100</v>
      </c>
      <c r="S457" s="92" t="str">
        <f t="shared" si="127"/>
        <v>III</v>
      </c>
      <c r="T457" s="91" t="s">
        <v>142</v>
      </c>
      <c r="U457" s="138"/>
      <c r="V457" s="138"/>
      <c r="W457" s="88"/>
      <c r="X457" s="93"/>
      <c r="Y457" s="93" t="s">
        <v>238</v>
      </c>
      <c r="Z457" s="88" t="s">
        <v>239</v>
      </c>
      <c r="AA457" s="88" t="s">
        <v>219</v>
      </c>
      <c r="AB457" s="88" t="s">
        <v>219</v>
      </c>
      <c r="AC457" s="88" t="s">
        <v>240</v>
      </c>
      <c r="AD457" s="88" t="s">
        <v>241</v>
      </c>
      <c r="AE457" s="88" t="s">
        <v>219</v>
      </c>
    </row>
    <row r="458" spans="1:31" s="102" customFormat="1" ht="68.45" customHeight="1">
      <c r="A458" s="146"/>
      <c r="B458" s="146"/>
      <c r="C458" s="146"/>
      <c r="D458" s="144"/>
      <c r="E458" s="88" t="s">
        <v>211</v>
      </c>
      <c r="F458" s="88" t="s">
        <v>150</v>
      </c>
      <c r="G458" s="88" t="s">
        <v>242</v>
      </c>
      <c r="H458" s="88" t="s">
        <v>247</v>
      </c>
      <c r="I458" s="88" t="s">
        <v>248</v>
      </c>
      <c r="J458" s="88" t="s">
        <v>216</v>
      </c>
      <c r="K458" s="88" t="s">
        <v>236</v>
      </c>
      <c r="L458" s="88" t="s">
        <v>216</v>
      </c>
      <c r="M458" s="90">
        <v>2</v>
      </c>
      <c r="N458" s="90">
        <v>1</v>
      </c>
      <c r="O458" s="91">
        <f t="shared" si="131"/>
        <v>2</v>
      </c>
      <c r="P458" s="92" t="str">
        <f t="shared" si="132"/>
        <v>Bajo</v>
      </c>
      <c r="Q458" s="90">
        <v>10</v>
      </c>
      <c r="R458" s="91">
        <f t="shared" si="119"/>
        <v>20</v>
      </c>
      <c r="S458" s="92" t="str">
        <f t="shared" si="127"/>
        <v>IV</v>
      </c>
      <c r="T458" s="91" t="str">
        <f t="shared" ref="T458" si="133">IF(S458="","",IF(OR(S458="IV",S458="III"),"Aceptable",IF(S458="II","No Aceptable o Aceptable con controles",IF(S458="I","No Aceptable","Error"))))</f>
        <v>Aceptable</v>
      </c>
      <c r="U458" s="138"/>
      <c r="V458" s="138"/>
      <c r="W458" s="88"/>
      <c r="X458" s="93"/>
      <c r="Y458" s="93" t="s">
        <v>249</v>
      </c>
      <c r="Z458" s="88" t="s">
        <v>250</v>
      </c>
      <c r="AA458" s="88" t="s">
        <v>219</v>
      </c>
      <c r="AB458" s="88" t="s">
        <v>251</v>
      </c>
      <c r="AC458" s="88" t="s">
        <v>219</v>
      </c>
      <c r="AD458" s="88" t="s">
        <v>252</v>
      </c>
      <c r="AE458" s="88" t="s">
        <v>219</v>
      </c>
    </row>
    <row r="459" spans="1:31" s="102" customFormat="1" ht="68.45" customHeight="1">
      <c r="A459" s="146"/>
      <c r="B459" s="146"/>
      <c r="C459" s="146"/>
      <c r="D459" s="144"/>
      <c r="E459" s="8" t="s">
        <v>316</v>
      </c>
      <c r="F459" s="88" t="s">
        <v>150</v>
      </c>
      <c r="G459" s="9" t="s">
        <v>704</v>
      </c>
      <c r="H459" s="9" t="s">
        <v>705</v>
      </c>
      <c r="I459" s="9" t="s">
        <v>536</v>
      </c>
      <c r="J459" s="9" t="s">
        <v>321</v>
      </c>
      <c r="K459" s="9" t="s">
        <v>321</v>
      </c>
      <c r="L459" s="9" t="s">
        <v>321</v>
      </c>
      <c r="M459" s="10">
        <v>2</v>
      </c>
      <c r="N459" s="10">
        <v>3</v>
      </c>
      <c r="O459" s="10">
        <f>+M459*N459</f>
        <v>6</v>
      </c>
      <c r="P459" s="92" t="str">
        <f t="shared" si="132"/>
        <v>Medio</v>
      </c>
      <c r="Q459" s="10">
        <v>10</v>
      </c>
      <c r="R459" s="10">
        <f>+O459*Q459</f>
        <v>60</v>
      </c>
      <c r="S459" s="92" t="str">
        <f t="shared" si="127"/>
        <v>III</v>
      </c>
      <c r="T459" s="91" t="s">
        <v>142</v>
      </c>
      <c r="U459" s="138"/>
      <c r="V459" s="138"/>
      <c r="W459" s="88"/>
      <c r="X459" s="9"/>
      <c r="Y459" s="9" t="s">
        <v>647</v>
      </c>
      <c r="Z459" s="88" t="s">
        <v>706</v>
      </c>
      <c r="AA459" s="88" t="s">
        <v>278</v>
      </c>
      <c r="AB459" s="88" t="s">
        <v>278</v>
      </c>
      <c r="AC459" s="88" t="s">
        <v>278</v>
      </c>
      <c r="AD459" s="9" t="s">
        <v>707</v>
      </c>
      <c r="AE459" s="88" t="s">
        <v>219</v>
      </c>
    </row>
    <row r="460" spans="1:31" s="102" customFormat="1" ht="68.45" customHeight="1">
      <c r="A460" s="146"/>
      <c r="B460" s="146"/>
      <c r="C460" s="146"/>
      <c r="D460" s="145"/>
      <c r="E460" s="88" t="s">
        <v>211</v>
      </c>
      <c r="F460" s="88" t="s">
        <v>150</v>
      </c>
      <c r="G460" s="88" t="s">
        <v>242</v>
      </c>
      <c r="H460" s="88" t="s">
        <v>243</v>
      </c>
      <c r="I460" s="88" t="s">
        <v>244</v>
      </c>
      <c r="J460" s="88" t="s">
        <v>245</v>
      </c>
      <c r="K460" s="88" t="s">
        <v>236</v>
      </c>
      <c r="L460" s="88" t="s">
        <v>237</v>
      </c>
      <c r="M460" s="95">
        <v>2</v>
      </c>
      <c r="N460" s="95">
        <v>1</v>
      </c>
      <c r="O460" s="91">
        <f t="shared" ref="O460" si="134">IF(OR(M460="",N460=""),"",IF((M460*N460=0),"N/A",M460*N460))</f>
        <v>2</v>
      </c>
      <c r="P460" s="92" t="str">
        <f t="shared" si="132"/>
        <v>Bajo</v>
      </c>
      <c r="Q460" s="95">
        <v>10</v>
      </c>
      <c r="R460" s="92">
        <f t="shared" ref="R460" si="135">IF(OR(Q460="",O460=""),"",IF(ISTEXT(O460),"N/A",O460*Q460))</f>
        <v>20</v>
      </c>
      <c r="S460" s="92" t="str">
        <f t="shared" si="127"/>
        <v>IV</v>
      </c>
      <c r="T460" s="91" t="str">
        <f t="shared" ref="T460" si="136">IF(S460="","",IF(OR(S460="IV",S460="III"),"Aceptable",IF(S460="II","No Aceptable o Aceptable con controles",IF(S460="I","No Aceptable","Error"))))</f>
        <v>Aceptable</v>
      </c>
      <c r="U460" s="139"/>
      <c r="V460" s="139"/>
      <c r="W460" s="88"/>
      <c r="X460" s="88"/>
      <c r="Y460" s="88" t="s">
        <v>238</v>
      </c>
      <c r="Z460" s="88" t="s">
        <v>246</v>
      </c>
      <c r="AA460" s="88" t="s">
        <v>219</v>
      </c>
      <c r="AB460" s="88" t="s">
        <v>219</v>
      </c>
      <c r="AC460" s="88" t="s">
        <v>240</v>
      </c>
      <c r="AD460" s="88" t="s">
        <v>241</v>
      </c>
      <c r="AE460" s="88" t="s">
        <v>219</v>
      </c>
    </row>
  </sheetData>
  <mergeCells count="201">
    <mergeCell ref="AD1:AE1"/>
    <mergeCell ref="A1:B1"/>
    <mergeCell ref="A2:AE2"/>
    <mergeCell ref="A3:AE3"/>
    <mergeCell ref="A6:A8"/>
    <mergeCell ref="B6:B8"/>
    <mergeCell ref="C6:C8"/>
    <mergeCell ref="D6:D8"/>
    <mergeCell ref="E6:E8"/>
    <mergeCell ref="F6:H6"/>
    <mergeCell ref="I6:I8"/>
    <mergeCell ref="J6:L6"/>
    <mergeCell ref="M7:M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A27:A44"/>
    <mergeCell ref="B27:B44"/>
    <mergeCell ref="C27:C44"/>
    <mergeCell ref="D27:D44"/>
    <mergeCell ref="A9:A26"/>
    <mergeCell ref="B9:B26"/>
    <mergeCell ref="C9:C26"/>
    <mergeCell ref="D9:D26"/>
    <mergeCell ref="AB7:AB8"/>
    <mergeCell ref="R7:R8"/>
    <mergeCell ref="S7:S8"/>
    <mergeCell ref="A67:A75"/>
    <mergeCell ref="B67:B75"/>
    <mergeCell ref="C67:C75"/>
    <mergeCell ref="D67:D75"/>
    <mergeCell ref="A58:A66"/>
    <mergeCell ref="B58:B66"/>
    <mergeCell ref="C58:C66"/>
    <mergeCell ref="D58:D66"/>
    <mergeCell ref="A45:A57"/>
    <mergeCell ref="B45:B57"/>
    <mergeCell ref="C45:C57"/>
    <mergeCell ref="D45:D57"/>
    <mergeCell ref="A98:A109"/>
    <mergeCell ref="B98:B109"/>
    <mergeCell ref="C98:C109"/>
    <mergeCell ref="D98:D109"/>
    <mergeCell ref="A87:A97"/>
    <mergeCell ref="B87:B97"/>
    <mergeCell ref="C87:C97"/>
    <mergeCell ref="D87:D97"/>
    <mergeCell ref="A76:A86"/>
    <mergeCell ref="B76:B86"/>
    <mergeCell ref="C76:C86"/>
    <mergeCell ref="D76:D86"/>
    <mergeCell ref="A131:A142"/>
    <mergeCell ref="B131:B142"/>
    <mergeCell ref="C131:C142"/>
    <mergeCell ref="D131:D142"/>
    <mergeCell ref="A120:A130"/>
    <mergeCell ref="B120:B130"/>
    <mergeCell ref="C120:C130"/>
    <mergeCell ref="D120:D130"/>
    <mergeCell ref="A110:A119"/>
    <mergeCell ref="B110:B119"/>
    <mergeCell ref="C110:C119"/>
    <mergeCell ref="D110:D119"/>
    <mergeCell ref="A163:A175"/>
    <mergeCell ref="B163:B175"/>
    <mergeCell ref="C163:C175"/>
    <mergeCell ref="D163:D175"/>
    <mergeCell ref="A152:A162"/>
    <mergeCell ref="B152:B162"/>
    <mergeCell ref="C152:C162"/>
    <mergeCell ref="D152:D162"/>
    <mergeCell ref="A143:A151"/>
    <mergeCell ref="B143:B151"/>
    <mergeCell ref="C143:C151"/>
    <mergeCell ref="D143:D151"/>
    <mergeCell ref="A196:A207"/>
    <mergeCell ref="B196:B207"/>
    <mergeCell ref="C196:C207"/>
    <mergeCell ref="D196:D207"/>
    <mergeCell ref="A187:A195"/>
    <mergeCell ref="B187:B195"/>
    <mergeCell ref="C187:C195"/>
    <mergeCell ref="D187:D195"/>
    <mergeCell ref="A176:A186"/>
    <mergeCell ref="B176:B186"/>
    <mergeCell ref="C176:C186"/>
    <mergeCell ref="D176:D186"/>
    <mergeCell ref="A231:A238"/>
    <mergeCell ref="B231:B238"/>
    <mergeCell ref="C231:C238"/>
    <mergeCell ref="D231:D238"/>
    <mergeCell ref="A218:A230"/>
    <mergeCell ref="B218:B230"/>
    <mergeCell ref="C218:C230"/>
    <mergeCell ref="D218:D230"/>
    <mergeCell ref="A208:A217"/>
    <mergeCell ref="B208:B217"/>
    <mergeCell ref="C208:C217"/>
    <mergeCell ref="D208:D217"/>
    <mergeCell ref="A260:A272"/>
    <mergeCell ref="B260:B272"/>
    <mergeCell ref="C260:C272"/>
    <mergeCell ref="D260:D272"/>
    <mergeCell ref="A248:A259"/>
    <mergeCell ref="B248:B259"/>
    <mergeCell ref="C248:C259"/>
    <mergeCell ref="D248:D259"/>
    <mergeCell ref="A239:A247"/>
    <mergeCell ref="B239:B247"/>
    <mergeCell ref="C239:C247"/>
    <mergeCell ref="D239:D247"/>
    <mergeCell ref="A295:A305"/>
    <mergeCell ref="B295:B305"/>
    <mergeCell ref="C295:C305"/>
    <mergeCell ref="D295:D305"/>
    <mergeCell ref="A284:A294"/>
    <mergeCell ref="B284:B294"/>
    <mergeCell ref="C284:C294"/>
    <mergeCell ref="D284:D294"/>
    <mergeCell ref="A273:A283"/>
    <mergeCell ref="B273:B283"/>
    <mergeCell ref="C273:C283"/>
    <mergeCell ref="D273:D283"/>
    <mergeCell ref="A324:A333"/>
    <mergeCell ref="B324:B333"/>
    <mergeCell ref="C324:C333"/>
    <mergeCell ref="D324:D333"/>
    <mergeCell ref="A315:A323"/>
    <mergeCell ref="B315:B323"/>
    <mergeCell ref="C315:C323"/>
    <mergeCell ref="D315:D323"/>
    <mergeCell ref="A306:A314"/>
    <mergeCell ref="B306:B314"/>
    <mergeCell ref="C306:C314"/>
    <mergeCell ref="D306:D314"/>
    <mergeCell ref="A346:A357"/>
    <mergeCell ref="B346:B357"/>
    <mergeCell ref="C346:C357"/>
    <mergeCell ref="D346:D357"/>
    <mergeCell ref="A341:A345"/>
    <mergeCell ref="B341:B345"/>
    <mergeCell ref="C341:C345"/>
    <mergeCell ref="D341:D345"/>
    <mergeCell ref="A334:A340"/>
    <mergeCell ref="B334:B340"/>
    <mergeCell ref="C334:C340"/>
    <mergeCell ref="D334:D340"/>
    <mergeCell ref="D377:D386"/>
    <mergeCell ref="A370:A376"/>
    <mergeCell ref="B370:B376"/>
    <mergeCell ref="C370:C376"/>
    <mergeCell ref="D370:D376"/>
    <mergeCell ref="A358:A369"/>
    <mergeCell ref="B358:B369"/>
    <mergeCell ref="C358:C369"/>
    <mergeCell ref="D358:D369"/>
    <mergeCell ref="C403:C411"/>
    <mergeCell ref="C412:C419"/>
    <mergeCell ref="U9:U50"/>
    <mergeCell ref="V9:V33"/>
    <mergeCell ref="W9:W33"/>
    <mergeCell ref="A436:A460"/>
    <mergeCell ref="B436:B460"/>
    <mergeCell ref="C436:C460"/>
    <mergeCell ref="D436:D460"/>
    <mergeCell ref="A420:A435"/>
    <mergeCell ref="B420:B435"/>
    <mergeCell ref="C420:C435"/>
    <mergeCell ref="D420:D435"/>
    <mergeCell ref="A387:A419"/>
    <mergeCell ref="B387:B419"/>
    <mergeCell ref="D387:D394"/>
    <mergeCell ref="D395:D402"/>
    <mergeCell ref="D403:D411"/>
    <mergeCell ref="D412:D419"/>
    <mergeCell ref="C387:C394"/>
    <mergeCell ref="C395:C402"/>
    <mergeCell ref="A377:A386"/>
    <mergeCell ref="B377:B386"/>
    <mergeCell ref="C377:C386"/>
  </mergeCells>
  <phoneticPr fontId="9" type="noConversion"/>
  <conditionalFormatting sqref="T9:T22 T25:T41 T44:T55 T57:T64 T66:T73 T75:T84 T86:T93 T95:T107 T109:T117 T119:T127 T129:T140 T142:T160 T162:T173 T175:T192 T194:T196 T198:T214 T216:T227 T229:T245 T247:T257 T259:T266 T268:T281 T283:T297 T299:T320 T322:T332 T334:T344 T346:T356 T358:T368 T370:T384 T386:T387">
    <cfRule type="containsText" dxfId="535" priority="537" stopIfTrue="1" operator="containsText" text="IV">
      <formula>NOT(ISERROR(SEARCH("IV",T9)))</formula>
    </cfRule>
    <cfRule type="containsText" dxfId="534" priority="538" stopIfTrue="1" operator="containsText" text="III">
      <formula>NOT(ISERROR(SEARCH("III",T9)))</formula>
    </cfRule>
    <cfRule type="containsText" dxfId="533" priority="539" stopIfTrue="1" operator="containsText" text="II">
      <formula>NOT(ISERROR(SEARCH("II",T9)))</formula>
    </cfRule>
    <cfRule type="containsText" dxfId="532" priority="540" stopIfTrue="1" operator="containsText" text="I">
      <formula>NOT(ISERROR(SEARCH("I",T9)))</formula>
    </cfRule>
  </conditionalFormatting>
  <conditionalFormatting sqref="T9:T22 T25:T41 T44:T55 T57:T64 T66:T73 T75:T84 T86:T93 T95:T107 T109:T117 T119:T127 T129:T140 T142:T160 T162:T173 T175:T192 T194:T196 T198:T214 T216:T227 T229:T245 T247:T257 T259:T266 T268:T281 T283:T297 T299:T320 T322:T332 T334:T344 T346:T356 T358:T368 T370:T384 T386:T406 T408:T460">
    <cfRule type="containsText" dxfId="531" priority="508" operator="containsText" text="IV">
      <formula>NOT(ISERROR(SEARCH("IV",T9)))</formula>
    </cfRule>
    <cfRule type="containsText" dxfId="530" priority="509" operator="containsText" text="III">
      <formula>NOT(ISERROR(SEARCH("III",T9)))</formula>
    </cfRule>
    <cfRule type="containsText" dxfId="529" priority="510" operator="containsText" text="II">
      <formula>NOT(ISERROR(SEARCH("II",T9)))</formula>
    </cfRule>
    <cfRule type="containsText" dxfId="528" priority="511" operator="containsText" text="I">
      <formula>NOT(ISERROR(SEARCH("I",T9)))</formula>
    </cfRule>
  </conditionalFormatting>
  <conditionalFormatting sqref="T391:T392">
    <cfRule type="containsText" dxfId="527" priority="542" stopIfTrue="1" operator="containsText" text="IV">
      <formula>NOT(ISERROR(SEARCH("IV",T391)))</formula>
    </cfRule>
    <cfRule type="containsText" dxfId="526" priority="543" stopIfTrue="1" operator="containsText" text="III">
      <formula>NOT(ISERROR(SEARCH("III",T391)))</formula>
    </cfRule>
    <cfRule type="containsText" dxfId="525" priority="544" stopIfTrue="1" operator="containsText" text="II">
      <formula>NOT(ISERROR(SEARCH("II",T391)))</formula>
    </cfRule>
    <cfRule type="containsText" dxfId="524" priority="545" stopIfTrue="1" operator="containsText" text="I">
      <formula>NOT(ISERROR(SEARCH("I",T391)))</formula>
    </cfRule>
  </conditionalFormatting>
  <conditionalFormatting sqref="T395 T399:T400">
    <cfRule type="containsText" dxfId="523" priority="532" stopIfTrue="1" operator="containsText" text="IV">
      <formula>NOT(ISERROR(SEARCH("IV",T395)))</formula>
    </cfRule>
    <cfRule type="containsText" dxfId="522" priority="533" stopIfTrue="1" operator="containsText" text="III">
      <formula>NOT(ISERROR(SEARCH("III",T395)))</formula>
    </cfRule>
    <cfRule type="containsText" dxfId="521" priority="534" stopIfTrue="1" operator="containsText" text="II">
      <formula>NOT(ISERROR(SEARCH("II",T395)))</formula>
    </cfRule>
    <cfRule type="containsText" dxfId="520" priority="535" stopIfTrue="1" operator="containsText" text="I">
      <formula>NOT(ISERROR(SEARCH("I",T395)))</formula>
    </cfRule>
  </conditionalFormatting>
  <conditionalFormatting sqref="T403">
    <cfRule type="containsText" dxfId="519" priority="522" stopIfTrue="1" operator="containsText" text="IV">
      <formula>NOT(ISERROR(SEARCH("IV",T403)))</formula>
    </cfRule>
    <cfRule type="containsText" dxfId="518" priority="523" stopIfTrue="1" operator="containsText" text="III">
      <formula>NOT(ISERROR(SEARCH("III",T403)))</formula>
    </cfRule>
    <cfRule type="containsText" dxfId="517" priority="524" stopIfTrue="1" operator="containsText" text="II">
      <formula>NOT(ISERROR(SEARCH("II",T403)))</formula>
    </cfRule>
    <cfRule type="containsText" dxfId="516" priority="525" stopIfTrue="1" operator="containsText" text="I">
      <formula>NOT(ISERROR(SEARCH("I",T403)))</formula>
    </cfRule>
  </conditionalFormatting>
  <conditionalFormatting sqref="T408:T409">
    <cfRule type="containsText" dxfId="515" priority="526" stopIfTrue="1" operator="containsText" text="IV">
      <formula>NOT(ISERROR(SEARCH("IV",T408)))</formula>
    </cfRule>
    <cfRule type="containsText" dxfId="514" priority="527" stopIfTrue="1" operator="containsText" text="III">
      <formula>NOT(ISERROR(SEARCH("III",T408)))</formula>
    </cfRule>
    <cfRule type="containsText" dxfId="513" priority="528" stopIfTrue="1" operator="containsText" text="II">
      <formula>NOT(ISERROR(SEARCH("II",T408)))</formula>
    </cfRule>
    <cfRule type="containsText" dxfId="512" priority="529" stopIfTrue="1" operator="containsText" text="I">
      <formula>NOT(ISERROR(SEARCH("I",T408)))</formula>
    </cfRule>
  </conditionalFormatting>
  <conditionalFormatting sqref="T412">
    <cfRule type="containsText" dxfId="511" priority="512" stopIfTrue="1" operator="containsText" text="IV">
      <formula>NOT(ISERROR(SEARCH("IV",T412)))</formula>
    </cfRule>
    <cfRule type="containsText" dxfId="510" priority="513" stopIfTrue="1" operator="containsText" text="III">
      <formula>NOT(ISERROR(SEARCH("III",T412)))</formula>
    </cfRule>
    <cfRule type="containsText" dxfId="509" priority="514" stopIfTrue="1" operator="containsText" text="II">
      <formula>NOT(ISERROR(SEARCH("II",T412)))</formula>
    </cfRule>
    <cfRule type="containsText" dxfId="508" priority="515" stopIfTrue="1" operator="containsText" text="I">
      <formula>NOT(ISERROR(SEARCH("I",T412)))</formula>
    </cfRule>
  </conditionalFormatting>
  <conditionalFormatting sqref="T416:T417">
    <cfRule type="containsText" dxfId="507" priority="516" stopIfTrue="1" operator="containsText" text="IV">
      <formula>NOT(ISERROR(SEARCH("IV",T416)))</formula>
    </cfRule>
    <cfRule type="containsText" dxfId="506" priority="517" stopIfTrue="1" operator="containsText" text="III">
      <formula>NOT(ISERROR(SEARCH("III",T416)))</formula>
    </cfRule>
    <cfRule type="containsText" dxfId="505" priority="518" stopIfTrue="1" operator="containsText" text="II">
      <formula>NOT(ISERROR(SEARCH("II",T416)))</formula>
    </cfRule>
    <cfRule type="containsText" dxfId="504" priority="519" stopIfTrue="1" operator="containsText" text="I">
      <formula>NOT(ISERROR(SEARCH("I",T416)))</formula>
    </cfRule>
  </conditionalFormatting>
  <conditionalFormatting sqref="T420:T460">
    <cfRule type="containsText" dxfId="503" priority="547" stopIfTrue="1" operator="containsText" text="IV">
      <formula>NOT(ISERROR(SEARCH("IV",T420)))</formula>
    </cfRule>
    <cfRule type="containsText" dxfId="502" priority="548" stopIfTrue="1" operator="containsText" text="III">
      <formula>NOT(ISERROR(SEARCH("III",T420)))</formula>
    </cfRule>
    <cfRule type="containsText" dxfId="501" priority="549" stopIfTrue="1" operator="containsText" text="II">
      <formula>NOT(ISERROR(SEARCH("II",T420)))</formula>
    </cfRule>
    <cfRule type="containsText" dxfId="500" priority="550" stopIfTrue="1" operator="containsText" text="I">
      <formula>NOT(ISERROR(SEARCH("I",T420)))</formula>
    </cfRule>
  </conditionalFormatting>
  <conditionalFormatting sqref="T23:T24">
    <cfRule type="containsText" dxfId="499" priority="499" operator="containsText" text="IV">
      <formula>NOT(ISERROR(SEARCH("IV",T23)))</formula>
    </cfRule>
    <cfRule type="containsText" dxfId="498" priority="500" operator="containsText" text="III">
      <formula>NOT(ISERROR(SEARCH("III",T23)))</formula>
    </cfRule>
    <cfRule type="containsText" dxfId="497" priority="501" operator="containsText" text="II">
      <formula>NOT(ISERROR(SEARCH("II",T23)))</formula>
    </cfRule>
    <cfRule type="containsText" dxfId="496" priority="502" operator="containsText" text="I">
      <formula>NOT(ISERROR(SEARCH("I",T23)))</formula>
    </cfRule>
    <cfRule type="containsText" dxfId="495" priority="503" stopIfTrue="1" operator="containsText" text="IV">
      <formula>NOT(ISERROR(SEARCH("IV",T23)))</formula>
    </cfRule>
    <cfRule type="containsText" dxfId="494" priority="504" stopIfTrue="1" operator="containsText" text="III">
      <formula>NOT(ISERROR(SEARCH("III",T23)))</formula>
    </cfRule>
    <cfRule type="containsText" dxfId="493" priority="505" stopIfTrue="1" operator="containsText" text="II">
      <formula>NOT(ISERROR(SEARCH("II",T23)))</formula>
    </cfRule>
    <cfRule type="containsText" dxfId="492" priority="506" stopIfTrue="1" operator="containsText" text="I">
      <formula>NOT(ISERROR(SEARCH("I",T23)))</formula>
    </cfRule>
  </conditionalFormatting>
  <conditionalFormatting sqref="T42:T43">
    <cfRule type="containsText" dxfId="491" priority="491" operator="containsText" text="IV">
      <formula>NOT(ISERROR(SEARCH("IV",T42)))</formula>
    </cfRule>
    <cfRule type="containsText" dxfId="490" priority="492" operator="containsText" text="III">
      <formula>NOT(ISERROR(SEARCH("III",T42)))</formula>
    </cfRule>
    <cfRule type="containsText" dxfId="489" priority="493" operator="containsText" text="II">
      <formula>NOT(ISERROR(SEARCH("II",T42)))</formula>
    </cfRule>
    <cfRule type="containsText" dxfId="488" priority="494" operator="containsText" text="I">
      <formula>NOT(ISERROR(SEARCH("I",T42)))</formula>
    </cfRule>
    <cfRule type="containsText" dxfId="487" priority="495" stopIfTrue="1" operator="containsText" text="IV">
      <formula>NOT(ISERROR(SEARCH("IV",T42)))</formula>
    </cfRule>
    <cfRule type="containsText" dxfId="486" priority="496" stopIfTrue="1" operator="containsText" text="III">
      <formula>NOT(ISERROR(SEARCH("III",T42)))</formula>
    </cfRule>
    <cfRule type="containsText" dxfId="485" priority="497" stopIfTrue="1" operator="containsText" text="II">
      <formula>NOT(ISERROR(SEARCH("II",T42)))</formula>
    </cfRule>
    <cfRule type="containsText" dxfId="484" priority="498" stopIfTrue="1" operator="containsText" text="I">
      <formula>NOT(ISERROR(SEARCH("I",T42)))</formula>
    </cfRule>
  </conditionalFormatting>
  <conditionalFormatting sqref="T56">
    <cfRule type="containsText" dxfId="483" priority="483" operator="containsText" text="IV">
      <formula>NOT(ISERROR(SEARCH("IV",T56)))</formula>
    </cfRule>
    <cfRule type="containsText" dxfId="482" priority="484" operator="containsText" text="III">
      <formula>NOT(ISERROR(SEARCH("III",T56)))</formula>
    </cfRule>
    <cfRule type="containsText" dxfId="481" priority="485" operator="containsText" text="II">
      <formula>NOT(ISERROR(SEARCH("II",T56)))</formula>
    </cfRule>
    <cfRule type="containsText" dxfId="480" priority="486" operator="containsText" text="I">
      <formula>NOT(ISERROR(SEARCH("I",T56)))</formula>
    </cfRule>
    <cfRule type="containsText" dxfId="479" priority="487" stopIfTrue="1" operator="containsText" text="IV">
      <formula>NOT(ISERROR(SEARCH("IV",T56)))</formula>
    </cfRule>
    <cfRule type="containsText" dxfId="478" priority="488" stopIfTrue="1" operator="containsText" text="III">
      <formula>NOT(ISERROR(SEARCH("III",T56)))</formula>
    </cfRule>
    <cfRule type="containsText" dxfId="477" priority="489" stopIfTrue="1" operator="containsText" text="II">
      <formula>NOT(ISERROR(SEARCH("II",T56)))</formula>
    </cfRule>
    <cfRule type="containsText" dxfId="476" priority="490" stopIfTrue="1" operator="containsText" text="I">
      <formula>NOT(ISERROR(SEARCH("I",T56)))</formula>
    </cfRule>
  </conditionalFormatting>
  <conditionalFormatting sqref="T65">
    <cfRule type="containsText" dxfId="475" priority="475" operator="containsText" text="IV">
      <formula>NOT(ISERROR(SEARCH("IV",T65)))</formula>
    </cfRule>
    <cfRule type="containsText" dxfId="474" priority="476" operator="containsText" text="III">
      <formula>NOT(ISERROR(SEARCH("III",T65)))</formula>
    </cfRule>
    <cfRule type="containsText" dxfId="473" priority="477" operator="containsText" text="II">
      <formula>NOT(ISERROR(SEARCH("II",T65)))</formula>
    </cfRule>
    <cfRule type="containsText" dxfId="472" priority="478" operator="containsText" text="I">
      <formula>NOT(ISERROR(SEARCH("I",T65)))</formula>
    </cfRule>
    <cfRule type="containsText" dxfId="471" priority="479" stopIfTrue="1" operator="containsText" text="IV">
      <formula>NOT(ISERROR(SEARCH("IV",T65)))</formula>
    </cfRule>
    <cfRule type="containsText" dxfId="470" priority="480" stopIfTrue="1" operator="containsText" text="III">
      <formula>NOT(ISERROR(SEARCH("III",T65)))</formula>
    </cfRule>
    <cfRule type="containsText" dxfId="469" priority="481" stopIfTrue="1" operator="containsText" text="II">
      <formula>NOT(ISERROR(SEARCH("II",T65)))</formula>
    </cfRule>
    <cfRule type="containsText" dxfId="468" priority="482" stopIfTrue="1" operator="containsText" text="I">
      <formula>NOT(ISERROR(SEARCH("I",T65)))</formula>
    </cfRule>
  </conditionalFormatting>
  <conditionalFormatting sqref="T74">
    <cfRule type="containsText" dxfId="467" priority="467" operator="containsText" text="IV">
      <formula>NOT(ISERROR(SEARCH("IV",T74)))</formula>
    </cfRule>
    <cfRule type="containsText" dxfId="466" priority="468" operator="containsText" text="III">
      <formula>NOT(ISERROR(SEARCH("III",T74)))</formula>
    </cfRule>
    <cfRule type="containsText" dxfId="465" priority="469" operator="containsText" text="II">
      <formula>NOT(ISERROR(SEARCH("II",T74)))</formula>
    </cfRule>
    <cfRule type="containsText" dxfId="464" priority="470" operator="containsText" text="I">
      <formula>NOT(ISERROR(SEARCH("I",T74)))</formula>
    </cfRule>
    <cfRule type="containsText" dxfId="463" priority="471" stopIfTrue="1" operator="containsText" text="IV">
      <formula>NOT(ISERROR(SEARCH("IV",T74)))</formula>
    </cfRule>
    <cfRule type="containsText" dxfId="462" priority="472" stopIfTrue="1" operator="containsText" text="III">
      <formula>NOT(ISERROR(SEARCH("III",T74)))</formula>
    </cfRule>
    <cfRule type="containsText" dxfId="461" priority="473" stopIfTrue="1" operator="containsText" text="II">
      <formula>NOT(ISERROR(SEARCH("II",T74)))</formula>
    </cfRule>
    <cfRule type="containsText" dxfId="460" priority="474" stopIfTrue="1" operator="containsText" text="I">
      <formula>NOT(ISERROR(SEARCH("I",T74)))</formula>
    </cfRule>
  </conditionalFormatting>
  <conditionalFormatting sqref="T85">
    <cfRule type="containsText" dxfId="459" priority="459" operator="containsText" text="IV">
      <formula>NOT(ISERROR(SEARCH("IV",T85)))</formula>
    </cfRule>
    <cfRule type="containsText" dxfId="458" priority="460" operator="containsText" text="III">
      <formula>NOT(ISERROR(SEARCH("III",T85)))</formula>
    </cfRule>
    <cfRule type="containsText" dxfId="457" priority="461" operator="containsText" text="II">
      <formula>NOT(ISERROR(SEARCH("II",T85)))</formula>
    </cfRule>
    <cfRule type="containsText" dxfId="456" priority="462" operator="containsText" text="I">
      <formula>NOT(ISERROR(SEARCH("I",T85)))</formula>
    </cfRule>
    <cfRule type="containsText" dxfId="455" priority="463" stopIfTrue="1" operator="containsText" text="IV">
      <formula>NOT(ISERROR(SEARCH("IV",T85)))</formula>
    </cfRule>
    <cfRule type="containsText" dxfId="454" priority="464" stopIfTrue="1" operator="containsText" text="III">
      <formula>NOT(ISERROR(SEARCH("III",T85)))</formula>
    </cfRule>
    <cfRule type="containsText" dxfId="453" priority="465" stopIfTrue="1" operator="containsText" text="II">
      <formula>NOT(ISERROR(SEARCH("II",T85)))</formula>
    </cfRule>
    <cfRule type="containsText" dxfId="452" priority="466" stopIfTrue="1" operator="containsText" text="I">
      <formula>NOT(ISERROR(SEARCH("I",T85)))</formula>
    </cfRule>
  </conditionalFormatting>
  <conditionalFormatting sqref="T94">
    <cfRule type="containsText" dxfId="451" priority="451" operator="containsText" text="IV">
      <formula>NOT(ISERROR(SEARCH("IV",T94)))</formula>
    </cfRule>
    <cfRule type="containsText" dxfId="450" priority="452" operator="containsText" text="III">
      <formula>NOT(ISERROR(SEARCH("III",T94)))</formula>
    </cfRule>
    <cfRule type="containsText" dxfId="449" priority="453" operator="containsText" text="II">
      <formula>NOT(ISERROR(SEARCH("II",T94)))</formula>
    </cfRule>
    <cfRule type="containsText" dxfId="448" priority="454" operator="containsText" text="I">
      <formula>NOT(ISERROR(SEARCH("I",T94)))</formula>
    </cfRule>
    <cfRule type="containsText" dxfId="447" priority="455" stopIfTrue="1" operator="containsText" text="IV">
      <formula>NOT(ISERROR(SEARCH("IV",T94)))</formula>
    </cfRule>
    <cfRule type="containsText" dxfId="446" priority="456" stopIfTrue="1" operator="containsText" text="III">
      <formula>NOT(ISERROR(SEARCH("III",T94)))</formula>
    </cfRule>
    <cfRule type="containsText" dxfId="445" priority="457" stopIfTrue="1" operator="containsText" text="II">
      <formula>NOT(ISERROR(SEARCH("II",T94)))</formula>
    </cfRule>
    <cfRule type="containsText" dxfId="444" priority="458" stopIfTrue="1" operator="containsText" text="I">
      <formula>NOT(ISERROR(SEARCH("I",T94)))</formula>
    </cfRule>
  </conditionalFormatting>
  <conditionalFormatting sqref="T108">
    <cfRule type="containsText" dxfId="443" priority="443" operator="containsText" text="IV">
      <formula>NOT(ISERROR(SEARCH("IV",T108)))</formula>
    </cfRule>
    <cfRule type="containsText" dxfId="442" priority="444" operator="containsText" text="III">
      <formula>NOT(ISERROR(SEARCH("III",T108)))</formula>
    </cfRule>
    <cfRule type="containsText" dxfId="441" priority="445" operator="containsText" text="II">
      <formula>NOT(ISERROR(SEARCH("II",T108)))</formula>
    </cfRule>
    <cfRule type="containsText" dxfId="440" priority="446" operator="containsText" text="I">
      <formula>NOT(ISERROR(SEARCH("I",T108)))</formula>
    </cfRule>
    <cfRule type="containsText" dxfId="439" priority="447" stopIfTrue="1" operator="containsText" text="IV">
      <formula>NOT(ISERROR(SEARCH("IV",T108)))</formula>
    </cfRule>
    <cfRule type="containsText" dxfId="438" priority="448" stopIfTrue="1" operator="containsText" text="III">
      <formula>NOT(ISERROR(SEARCH("III",T108)))</formula>
    </cfRule>
    <cfRule type="containsText" dxfId="437" priority="449" stopIfTrue="1" operator="containsText" text="II">
      <formula>NOT(ISERROR(SEARCH("II",T108)))</formula>
    </cfRule>
    <cfRule type="containsText" dxfId="436" priority="450" stopIfTrue="1" operator="containsText" text="I">
      <formula>NOT(ISERROR(SEARCH("I",T108)))</formula>
    </cfRule>
  </conditionalFormatting>
  <conditionalFormatting sqref="T118">
    <cfRule type="containsText" dxfId="435" priority="435" operator="containsText" text="IV">
      <formula>NOT(ISERROR(SEARCH("IV",T118)))</formula>
    </cfRule>
    <cfRule type="containsText" dxfId="434" priority="436" operator="containsText" text="III">
      <formula>NOT(ISERROR(SEARCH("III",T118)))</formula>
    </cfRule>
    <cfRule type="containsText" dxfId="433" priority="437" operator="containsText" text="II">
      <formula>NOT(ISERROR(SEARCH("II",T118)))</formula>
    </cfRule>
    <cfRule type="containsText" dxfId="432" priority="438" operator="containsText" text="I">
      <formula>NOT(ISERROR(SEARCH("I",T118)))</formula>
    </cfRule>
    <cfRule type="containsText" dxfId="431" priority="439" stopIfTrue="1" operator="containsText" text="IV">
      <formula>NOT(ISERROR(SEARCH("IV",T118)))</formula>
    </cfRule>
    <cfRule type="containsText" dxfId="430" priority="440" stopIfTrue="1" operator="containsText" text="III">
      <formula>NOT(ISERROR(SEARCH("III",T118)))</formula>
    </cfRule>
    <cfRule type="containsText" dxfId="429" priority="441" stopIfTrue="1" operator="containsText" text="II">
      <formula>NOT(ISERROR(SEARCH("II",T118)))</formula>
    </cfRule>
    <cfRule type="containsText" dxfId="428" priority="442" stopIfTrue="1" operator="containsText" text="I">
      <formula>NOT(ISERROR(SEARCH("I",T118)))</formula>
    </cfRule>
  </conditionalFormatting>
  <conditionalFormatting sqref="T128">
    <cfRule type="containsText" dxfId="427" priority="427" operator="containsText" text="IV">
      <formula>NOT(ISERROR(SEARCH("IV",T128)))</formula>
    </cfRule>
    <cfRule type="containsText" dxfId="426" priority="428" operator="containsText" text="III">
      <formula>NOT(ISERROR(SEARCH("III",T128)))</formula>
    </cfRule>
    <cfRule type="containsText" dxfId="425" priority="429" operator="containsText" text="II">
      <formula>NOT(ISERROR(SEARCH("II",T128)))</formula>
    </cfRule>
    <cfRule type="containsText" dxfId="424" priority="430" operator="containsText" text="I">
      <formula>NOT(ISERROR(SEARCH("I",T128)))</formula>
    </cfRule>
    <cfRule type="containsText" dxfId="423" priority="431" stopIfTrue="1" operator="containsText" text="IV">
      <formula>NOT(ISERROR(SEARCH("IV",T128)))</formula>
    </cfRule>
    <cfRule type="containsText" dxfId="422" priority="432" stopIfTrue="1" operator="containsText" text="III">
      <formula>NOT(ISERROR(SEARCH("III",T128)))</formula>
    </cfRule>
    <cfRule type="containsText" dxfId="421" priority="433" stopIfTrue="1" operator="containsText" text="II">
      <formula>NOT(ISERROR(SEARCH("II",T128)))</formula>
    </cfRule>
    <cfRule type="containsText" dxfId="420" priority="434" stopIfTrue="1" operator="containsText" text="I">
      <formula>NOT(ISERROR(SEARCH("I",T128)))</formula>
    </cfRule>
  </conditionalFormatting>
  <conditionalFormatting sqref="T141">
    <cfRule type="containsText" dxfId="419" priority="419" operator="containsText" text="IV">
      <formula>NOT(ISERROR(SEARCH("IV",T141)))</formula>
    </cfRule>
    <cfRule type="containsText" dxfId="418" priority="420" operator="containsText" text="III">
      <formula>NOT(ISERROR(SEARCH("III",T141)))</formula>
    </cfRule>
    <cfRule type="containsText" dxfId="417" priority="421" operator="containsText" text="II">
      <formula>NOT(ISERROR(SEARCH("II",T141)))</formula>
    </cfRule>
    <cfRule type="containsText" dxfId="416" priority="422" operator="containsText" text="I">
      <formula>NOT(ISERROR(SEARCH("I",T141)))</formula>
    </cfRule>
    <cfRule type="containsText" dxfId="415" priority="423" stopIfTrue="1" operator="containsText" text="IV">
      <formula>NOT(ISERROR(SEARCH("IV",T141)))</formula>
    </cfRule>
    <cfRule type="containsText" dxfId="414" priority="424" stopIfTrue="1" operator="containsText" text="III">
      <formula>NOT(ISERROR(SEARCH("III",T141)))</formula>
    </cfRule>
    <cfRule type="containsText" dxfId="413" priority="425" stopIfTrue="1" operator="containsText" text="II">
      <formula>NOT(ISERROR(SEARCH("II",T141)))</formula>
    </cfRule>
    <cfRule type="containsText" dxfId="412" priority="426" stopIfTrue="1" operator="containsText" text="I">
      <formula>NOT(ISERROR(SEARCH("I",T141)))</formula>
    </cfRule>
  </conditionalFormatting>
  <conditionalFormatting sqref="T161">
    <cfRule type="containsText" dxfId="411" priority="411" operator="containsText" text="IV">
      <formula>NOT(ISERROR(SEARCH("IV",T161)))</formula>
    </cfRule>
    <cfRule type="containsText" dxfId="410" priority="412" operator="containsText" text="III">
      <formula>NOT(ISERROR(SEARCH("III",T161)))</formula>
    </cfRule>
    <cfRule type="containsText" dxfId="409" priority="413" operator="containsText" text="II">
      <formula>NOT(ISERROR(SEARCH("II",T161)))</formula>
    </cfRule>
    <cfRule type="containsText" dxfId="408" priority="414" operator="containsText" text="I">
      <formula>NOT(ISERROR(SEARCH("I",T161)))</formula>
    </cfRule>
    <cfRule type="containsText" dxfId="407" priority="415" stopIfTrue="1" operator="containsText" text="IV">
      <formula>NOT(ISERROR(SEARCH("IV",T161)))</formula>
    </cfRule>
    <cfRule type="containsText" dxfId="406" priority="416" stopIfTrue="1" operator="containsText" text="III">
      <formula>NOT(ISERROR(SEARCH("III",T161)))</formula>
    </cfRule>
    <cfRule type="containsText" dxfId="405" priority="417" stopIfTrue="1" operator="containsText" text="II">
      <formula>NOT(ISERROR(SEARCH("II",T161)))</formula>
    </cfRule>
    <cfRule type="containsText" dxfId="404" priority="418" stopIfTrue="1" operator="containsText" text="I">
      <formula>NOT(ISERROR(SEARCH("I",T161)))</formula>
    </cfRule>
  </conditionalFormatting>
  <conditionalFormatting sqref="T174">
    <cfRule type="containsText" dxfId="403" priority="403" operator="containsText" text="IV">
      <formula>NOT(ISERROR(SEARCH("IV",T174)))</formula>
    </cfRule>
    <cfRule type="containsText" dxfId="402" priority="404" operator="containsText" text="III">
      <formula>NOT(ISERROR(SEARCH("III",T174)))</formula>
    </cfRule>
    <cfRule type="containsText" dxfId="401" priority="405" operator="containsText" text="II">
      <formula>NOT(ISERROR(SEARCH("II",T174)))</formula>
    </cfRule>
    <cfRule type="containsText" dxfId="400" priority="406" operator="containsText" text="I">
      <formula>NOT(ISERROR(SEARCH("I",T174)))</formula>
    </cfRule>
    <cfRule type="containsText" dxfId="399" priority="407" stopIfTrue="1" operator="containsText" text="IV">
      <formula>NOT(ISERROR(SEARCH("IV",T174)))</formula>
    </cfRule>
    <cfRule type="containsText" dxfId="398" priority="408" stopIfTrue="1" operator="containsText" text="III">
      <formula>NOT(ISERROR(SEARCH("III",T174)))</formula>
    </cfRule>
    <cfRule type="containsText" dxfId="397" priority="409" stopIfTrue="1" operator="containsText" text="II">
      <formula>NOT(ISERROR(SEARCH("II",T174)))</formula>
    </cfRule>
    <cfRule type="containsText" dxfId="396" priority="410" stopIfTrue="1" operator="containsText" text="I">
      <formula>NOT(ISERROR(SEARCH("I",T174)))</formula>
    </cfRule>
  </conditionalFormatting>
  <conditionalFormatting sqref="T193">
    <cfRule type="containsText" dxfId="395" priority="395" operator="containsText" text="IV">
      <formula>NOT(ISERROR(SEARCH("IV",T193)))</formula>
    </cfRule>
    <cfRule type="containsText" dxfId="394" priority="396" operator="containsText" text="III">
      <formula>NOT(ISERROR(SEARCH("III",T193)))</formula>
    </cfRule>
    <cfRule type="containsText" dxfId="393" priority="397" operator="containsText" text="II">
      <formula>NOT(ISERROR(SEARCH("II",T193)))</formula>
    </cfRule>
    <cfRule type="containsText" dxfId="392" priority="398" operator="containsText" text="I">
      <formula>NOT(ISERROR(SEARCH("I",T193)))</formula>
    </cfRule>
    <cfRule type="containsText" dxfId="391" priority="399" stopIfTrue="1" operator="containsText" text="IV">
      <formula>NOT(ISERROR(SEARCH("IV",T193)))</formula>
    </cfRule>
    <cfRule type="containsText" dxfId="390" priority="400" stopIfTrue="1" operator="containsText" text="III">
      <formula>NOT(ISERROR(SEARCH("III",T193)))</formula>
    </cfRule>
    <cfRule type="containsText" dxfId="389" priority="401" stopIfTrue="1" operator="containsText" text="II">
      <formula>NOT(ISERROR(SEARCH("II",T193)))</formula>
    </cfRule>
    <cfRule type="containsText" dxfId="388" priority="402" stopIfTrue="1" operator="containsText" text="I">
      <formula>NOT(ISERROR(SEARCH("I",T193)))</formula>
    </cfRule>
  </conditionalFormatting>
  <conditionalFormatting sqref="T197">
    <cfRule type="containsText" dxfId="387" priority="387" operator="containsText" text="IV">
      <formula>NOT(ISERROR(SEARCH("IV",T197)))</formula>
    </cfRule>
    <cfRule type="containsText" dxfId="386" priority="388" operator="containsText" text="III">
      <formula>NOT(ISERROR(SEARCH("III",T197)))</formula>
    </cfRule>
    <cfRule type="containsText" dxfId="385" priority="389" operator="containsText" text="II">
      <formula>NOT(ISERROR(SEARCH("II",T197)))</formula>
    </cfRule>
    <cfRule type="containsText" dxfId="384" priority="390" operator="containsText" text="I">
      <formula>NOT(ISERROR(SEARCH("I",T197)))</formula>
    </cfRule>
    <cfRule type="containsText" dxfId="383" priority="391" stopIfTrue="1" operator="containsText" text="IV">
      <formula>NOT(ISERROR(SEARCH("IV",T197)))</formula>
    </cfRule>
    <cfRule type="containsText" dxfId="382" priority="392" stopIfTrue="1" operator="containsText" text="III">
      <formula>NOT(ISERROR(SEARCH("III",T197)))</formula>
    </cfRule>
    <cfRule type="containsText" dxfId="381" priority="393" stopIfTrue="1" operator="containsText" text="II">
      <formula>NOT(ISERROR(SEARCH("II",T197)))</formula>
    </cfRule>
    <cfRule type="containsText" dxfId="380" priority="394" stopIfTrue="1" operator="containsText" text="I">
      <formula>NOT(ISERROR(SEARCH("I",T197)))</formula>
    </cfRule>
  </conditionalFormatting>
  <conditionalFormatting sqref="T215">
    <cfRule type="containsText" dxfId="379" priority="379" operator="containsText" text="IV">
      <formula>NOT(ISERROR(SEARCH("IV",T215)))</formula>
    </cfRule>
    <cfRule type="containsText" dxfId="378" priority="380" operator="containsText" text="III">
      <formula>NOT(ISERROR(SEARCH("III",T215)))</formula>
    </cfRule>
    <cfRule type="containsText" dxfId="377" priority="381" operator="containsText" text="II">
      <formula>NOT(ISERROR(SEARCH("II",T215)))</formula>
    </cfRule>
    <cfRule type="containsText" dxfId="376" priority="382" operator="containsText" text="I">
      <formula>NOT(ISERROR(SEARCH("I",T215)))</formula>
    </cfRule>
    <cfRule type="containsText" dxfId="375" priority="383" stopIfTrue="1" operator="containsText" text="IV">
      <formula>NOT(ISERROR(SEARCH("IV",T215)))</formula>
    </cfRule>
    <cfRule type="containsText" dxfId="374" priority="384" stopIfTrue="1" operator="containsText" text="III">
      <formula>NOT(ISERROR(SEARCH("III",T215)))</formula>
    </cfRule>
    <cfRule type="containsText" dxfId="373" priority="385" stopIfTrue="1" operator="containsText" text="II">
      <formula>NOT(ISERROR(SEARCH("II",T215)))</formula>
    </cfRule>
    <cfRule type="containsText" dxfId="372" priority="386" stopIfTrue="1" operator="containsText" text="I">
      <formula>NOT(ISERROR(SEARCH("I",T215)))</formula>
    </cfRule>
  </conditionalFormatting>
  <conditionalFormatting sqref="T228">
    <cfRule type="containsText" dxfId="371" priority="371" operator="containsText" text="IV">
      <formula>NOT(ISERROR(SEARCH("IV",T228)))</formula>
    </cfRule>
    <cfRule type="containsText" dxfId="370" priority="372" operator="containsText" text="III">
      <formula>NOT(ISERROR(SEARCH("III",T228)))</formula>
    </cfRule>
    <cfRule type="containsText" dxfId="369" priority="373" operator="containsText" text="II">
      <formula>NOT(ISERROR(SEARCH("II",T228)))</formula>
    </cfRule>
    <cfRule type="containsText" dxfId="368" priority="374" operator="containsText" text="I">
      <formula>NOT(ISERROR(SEARCH("I",T228)))</formula>
    </cfRule>
    <cfRule type="containsText" dxfId="367" priority="375" stopIfTrue="1" operator="containsText" text="IV">
      <formula>NOT(ISERROR(SEARCH("IV",T228)))</formula>
    </cfRule>
    <cfRule type="containsText" dxfId="366" priority="376" stopIfTrue="1" operator="containsText" text="III">
      <formula>NOT(ISERROR(SEARCH("III",T228)))</formula>
    </cfRule>
    <cfRule type="containsText" dxfId="365" priority="377" stopIfTrue="1" operator="containsText" text="II">
      <formula>NOT(ISERROR(SEARCH("II",T228)))</formula>
    </cfRule>
    <cfRule type="containsText" dxfId="364" priority="378" stopIfTrue="1" operator="containsText" text="I">
      <formula>NOT(ISERROR(SEARCH("I",T228)))</formula>
    </cfRule>
  </conditionalFormatting>
  <conditionalFormatting sqref="T246">
    <cfRule type="containsText" dxfId="363" priority="363" operator="containsText" text="IV">
      <formula>NOT(ISERROR(SEARCH("IV",T246)))</formula>
    </cfRule>
    <cfRule type="containsText" dxfId="362" priority="364" operator="containsText" text="III">
      <formula>NOT(ISERROR(SEARCH("III",T246)))</formula>
    </cfRule>
    <cfRule type="containsText" dxfId="361" priority="365" operator="containsText" text="II">
      <formula>NOT(ISERROR(SEARCH("II",T246)))</formula>
    </cfRule>
    <cfRule type="containsText" dxfId="360" priority="366" operator="containsText" text="I">
      <formula>NOT(ISERROR(SEARCH("I",T246)))</formula>
    </cfRule>
    <cfRule type="containsText" dxfId="359" priority="367" stopIfTrue="1" operator="containsText" text="IV">
      <formula>NOT(ISERROR(SEARCH("IV",T246)))</formula>
    </cfRule>
    <cfRule type="containsText" dxfId="358" priority="368" stopIfTrue="1" operator="containsText" text="III">
      <formula>NOT(ISERROR(SEARCH("III",T246)))</formula>
    </cfRule>
    <cfRule type="containsText" dxfId="357" priority="369" stopIfTrue="1" operator="containsText" text="II">
      <formula>NOT(ISERROR(SEARCH("II",T246)))</formula>
    </cfRule>
    <cfRule type="containsText" dxfId="356" priority="370" stopIfTrue="1" operator="containsText" text="I">
      <formula>NOT(ISERROR(SEARCH("I",T246)))</formula>
    </cfRule>
  </conditionalFormatting>
  <conditionalFormatting sqref="T258">
    <cfRule type="containsText" dxfId="355" priority="355" operator="containsText" text="IV">
      <formula>NOT(ISERROR(SEARCH("IV",T258)))</formula>
    </cfRule>
    <cfRule type="containsText" dxfId="354" priority="356" operator="containsText" text="III">
      <formula>NOT(ISERROR(SEARCH("III",T258)))</formula>
    </cfRule>
    <cfRule type="containsText" dxfId="353" priority="357" operator="containsText" text="II">
      <formula>NOT(ISERROR(SEARCH("II",T258)))</formula>
    </cfRule>
    <cfRule type="containsText" dxfId="352" priority="358" operator="containsText" text="I">
      <formula>NOT(ISERROR(SEARCH("I",T258)))</formula>
    </cfRule>
    <cfRule type="containsText" dxfId="351" priority="359" stopIfTrue="1" operator="containsText" text="IV">
      <formula>NOT(ISERROR(SEARCH("IV",T258)))</formula>
    </cfRule>
    <cfRule type="containsText" dxfId="350" priority="360" stopIfTrue="1" operator="containsText" text="III">
      <formula>NOT(ISERROR(SEARCH("III",T258)))</formula>
    </cfRule>
    <cfRule type="containsText" dxfId="349" priority="361" stopIfTrue="1" operator="containsText" text="II">
      <formula>NOT(ISERROR(SEARCH("II",T258)))</formula>
    </cfRule>
    <cfRule type="containsText" dxfId="348" priority="362" stopIfTrue="1" operator="containsText" text="I">
      <formula>NOT(ISERROR(SEARCH("I",T258)))</formula>
    </cfRule>
  </conditionalFormatting>
  <conditionalFormatting sqref="T267">
    <cfRule type="containsText" dxfId="347" priority="347" operator="containsText" text="IV">
      <formula>NOT(ISERROR(SEARCH("IV",T267)))</formula>
    </cfRule>
    <cfRule type="containsText" dxfId="346" priority="348" operator="containsText" text="III">
      <formula>NOT(ISERROR(SEARCH("III",T267)))</formula>
    </cfRule>
    <cfRule type="containsText" dxfId="345" priority="349" operator="containsText" text="II">
      <formula>NOT(ISERROR(SEARCH("II",T267)))</formula>
    </cfRule>
    <cfRule type="containsText" dxfId="344" priority="350" operator="containsText" text="I">
      <formula>NOT(ISERROR(SEARCH("I",T267)))</formula>
    </cfRule>
    <cfRule type="containsText" dxfId="343" priority="351" stopIfTrue="1" operator="containsText" text="IV">
      <formula>NOT(ISERROR(SEARCH("IV",T267)))</formula>
    </cfRule>
    <cfRule type="containsText" dxfId="342" priority="352" stopIfTrue="1" operator="containsText" text="III">
      <formula>NOT(ISERROR(SEARCH("III",T267)))</formula>
    </cfRule>
    <cfRule type="containsText" dxfId="341" priority="353" stopIfTrue="1" operator="containsText" text="II">
      <formula>NOT(ISERROR(SEARCH("II",T267)))</formula>
    </cfRule>
    <cfRule type="containsText" dxfId="340" priority="354" stopIfTrue="1" operator="containsText" text="I">
      <formula>NOT(ISERROR(SEARCH("I",T267)))</formula>
    </cfRule>
  </conditionalFormatting>
  <conditionalFormatting sqref="T282">
    <cfRule type="containsText" dxfId="339" priority="339" operator="containsText" text="IV">
      <formula>NOT(ISERROR(SEARCH("IV",T282)))</formula>
    </cfRule>
    <cfRule type="containsText" dxfId="338" priority="340" operator="containsText" text="III">
      <formula>NOT(ISERROR(SEARCH("III",T282)))</formula>
    </cfRule>
    <cfRule type="containsText" dxfId="337" priority="341" operator="containsText" text="II">
      <formula>NOT(ISERROR(SEARCH("II",T282)))</formula>
    </cfRule>
    <cfRule type="containsText" dxfId="336" priority="342" operator="containsText" text="I">
      <formula>NOT(ISERROR(SEARCH("I",T282)))</formula>
    </cfRule>
    <cfRule type="containsText" dxfId="335" priority="343" stopIfTrue="1" operator="containsText" text="IV">
      <formula>NOT(ISERROR(SEARCH("IV",T282)))</formula>
    </cfRule>
    <cfRule type="containsText" dxfId="334" priority="344" stopIfTrue="1" operator="containsText" text="III">
      <formula>NOT(ISERROR(SEARCH("III",T282)))</formula>
    </cfRule>
    <cfRule type="containsText" dxfId="333" priority="345" stopIfTrue="1" operator="containsText" text="II">
      <formula>NOT(ISERROR(SEARCH("II",T282)))</formula>
    </cfRule>
    <cfRule type="containsText" dxfId="332" priority="346" stopIfTrue="1" operator="containsText" text="I">
      <formula>NOT(ISERROR(SEARCH("I",T282)))</formula>
    </cfRule>
  </conditionalFormatting>
  <conditionalFormatting sqref="T298">
    <cfRule type="containsText" dxfId="331" priority="331" operator="containsText" text="IV">
      <formula>NOT(ISERROR(SEARCH("IV",T298)))</formula>
    </cfRule>
    <cfRule type="containsText" dxfId="330" priority="332" operator="containsText" text="III">
      <formula>NOT(ISERROR(SEARCH("III",T298)))</formula>
    </cfRule>
    <cfRule type="containsText" dxfId="329" priority="333" operator="containsText" text="II">
      <formula>NOT(ISERROR(SEARCH("II",T298)))</formula>
    </cfRule>
    <cfRule type="containsText" dxfId="328" priority="334" operator="containsText" text="I">
      <formula>NOT(ISERROR(SEARCH("I",T298)))</formula>
    </cfRule>
    <cfRule type="containsText" dxfId="327" priority="335" stopIfTrue="1" operator="containsText" text="IV">
      <formula>NOT(ISERROR(SEARCH("IV",T298)))</formula>
    </cfRule>
    <cfRule type="containsText" dxfId="326" priority="336" stopIfTrue="1" operator="containsText" text="III">
      <formula>NOT(ISERROR(SEARCH("III",T298)))</formula>
    </cfRule>
    <cfRule type="containsText" dxfId="325" priority="337" stopIfTrue="1" operator="containsText" text="II">
      <formula>NOT(ISERROR(SEARCH("II",T298)))</formula>
    </cfRule>
    <cfRule type="containsText" dxfId="324" priority="338" stopIfTrue="1" operator="containsText" text="I">
      <formula>NOT(ISERROR(SEARCH("I",T298)))</formula>
    </cfRule>
  </conditionalFormatting>
  <conditionalFormatting sqref="T321">
    <cfRule type="containsText" dxfId="323" priority="323" operator="containsText" text="IV">
      <formula>NOT(ISERROR(SEARCH("IV",T321)))</formula>
    </cfRule>
    <cfRule type="containsText" dxfId="322" priority="324" operator="containsText" text="III">
      <formula>NOT(ISERROR(SEARCH("III",T321)))</formula>
    </cfRule>
    <cfRule type="containsText" dxfId="321" priority="325" operator="containsText" text="II">
      <formula>NOT(ISERROR(SEARCH("II",T321)))</formula>
    </cfRule>
    <cfRule type="containsText" dxfId="320" priority="326" operator="containsText" text="I">
      <formula>NOT(ISERROR(SEARCH("I",T321)))</formula>
    </cfRule>
    <cfRule type="containsText" dxfId="319" priority="327" stopIfTrue="1" operator="containsText" text="IV">
      <formula>NOT(ISERROR(SEARCH("IV",T321)))</formula>
    </cfRule>
    <cfRule type="containsText" dxfId="318" priority="328" stopIfTrue="1" operator="containsText" text="III">
      <formula>NOT(ISERROR(SEARCH("III",T321)))</formula>
    </cfRule>
    <cfRule type="containsText" dxfId="317" priority="329" stopIfTrue="1" operator="containsText" text="II">
      <formula>NOT(ISERROR(SEARCH("II",T321)))</formula>
    </cfRule>
    <cfRule type="containsText" dxfId="316" priority="330" stopIfTrue="1" operator="containsText" text="I">
      <formula>NOT(ISERROR(SEARCH("I",T321)))</formula>
    </cfRule>
  </conditionalFormatting>
  <conditionalFormatting sqref="T333">
    <cfRule type="containsText" dxfId="315" priority="315" operator="containsText" text="IV">
      <formula>NOT(ISERROR(SEARCH("IV",T333)))</formula>
    </cfRule>
    <cfRule type="containsText" dxfId="314" priority="316" operator="containsText" text="III">
      <formula>NOT(ISERROR(SEARCH("III",T333)))</formula>
    </cfRule>
    <cfRule type="containsText" dxfId="313" priority="317" operator="containsText" text="II">
      <formula>NOT(ISERROR(SEARCH("II",T333)))</formula>
    </cfRule>
    <cfRule type="containsText" dxfId="312" priority="318" operator="containsText" text="I">
      <formula>NOT(ISERROR(SEARCH("I",T333)))</formula>
    </cfRule>
    <cfRule type="containsText" dxfId="311" priority="319" stopIfTrue="1" operator="containsText" text="IV">
      <formula>NOT(ISERROR(SEARCH("IV",T333)))</formula>
    </cfRule>
    <cfRule type="containsText" dxfId="310" priority="320" stopIfTrue="1" operator="containsText" text="III">
      <formula>NOT(ISERROR(SEARCH("III",T333)))</formula>
    </cfRule>
    <cfRule type="containsText" dxfId="309" priority="321" stopIfTrue="1" operator="containsText" text="II">
      <formula>NOT(ISERROR(SEARCH("II",T333)))</formula>
    </cfRule>
    <cfRule type="containsText" dxfId="308" priority="322" stopIfTrue="1" operator="containsText" text="I">
      <formula>NOT(ISERROR(SEARCH("I",T333)))</formula>
    </cfRule>
  </conditionalFormatting>
  <conditionalFormatting sqref="T345">
    <cfRule type="containsText" dxfId="307" priority="307" operator="containsText" text="IV">
      <formula>NOT(ISERROR(SEARCH("IV",T345)))</formula>
    </cfRule>
    <cfRule type="containsText" dxfId="306" priority="308" operator="containsText" text="III">
      <formula>NOT(ISERROR(SEARCH("III",T345)))</formula>
    </cfRule>
    <cfRule type="containsText" dxfId="305" priority="309" operator="containsText" text="II">
      <formula>NOT(ISERROR(SEARCH("II",T345)))</formula>
    </cfRule>
    <cfRule type="containsText" dxfId="304" priority="310" operator="containsText" text="I">
      <formula>NOT(ISERROR(SEARCH("I",T345)))</formula>
    </cfRule>
    <cfRule type="containsText" dxfId="303" priority="311" stopIfTrue="1" operator="containsText" text="IV">
      <formula>NOT(ISERROR(SEARCH("IV",T345)))</formula>
    </cfRule>
    <cfRule type="containsText" dxfId="302" priority="312" stopIfTrue="1" operator="containsText" text="III">
      <formula>NOT(ISERROR(SEARCH("III",T345)))</formula>
    </cfRule>
    <cfRule type="containsText" dxfId="301" priority="313" stopIfTrue="1" operator="containsText" text="II">
      <formula>NOT(ISERROR(SEARCH("II",T345)))</formula>
    </cfRule>
    <cfRule type="containsText" dxfId="300" priority="314" stopIfTrue="1" operator="containsText" text="I">
      <formula>NOT(ISERROR(SEARCH("I",T345)))</formula>
    </cfRule>
  </conditionalFormatting>
  <conditionalFormatting sqref="T357">
    <cfRule type="containsText" dxfId="299" priority="299" operator="containsText" text="IV">
      <formula>NOT(ISERROR(SEARCH("IV",T357)))</formula>
    </cfRule>
    <cfRule type="containsText" dxfId="298" priority="300" operator="containsText" text="III">
      <formula>NOT(ISERROR(SEARCH("III",T357)))</formula>
    </cfRule>
    <cfRule type="containsText" dxfId="297" priority="301" operator="containsText" text="II">
      <formula>NOT(ISERROR(SEARCH("II",T357)))</formula>
    </cfRule>
    <cfRule type="containsText" dxfId="296" priority="302" operator="containsText" text="I">
      <formula>NOT(ISERROR(SEARCH("I",T357)))</formula>
    </cfRule>
    <cfRule type="containsText" dxfId="295" priority="303" stopIfTrue="1" operator="containsText" text="IV">
      <formula>NOT(ISERROR(SEARCH("IV",T357)))</formula>
    </cfRule>
    <cfRule type="containsText" dxfId="294" priority="304" stopIfTrue="1" operator="containsText" text="III">
      <formula>NOT(ISERROR(SEARCH("III",T357)))</formula>
    </cfRule>
    <cfRule type="containsText" dxfId="293" priority="305" stopIfTrue="1" operator="containsText" text="II">
      <formula>NOT(ISERROR(SEARCH("II",T357)))</formula>
    </cfRule>
    <cfRule type="containsText" dxfId="292" priority="306" stopIfTrue="1" operator="containsText" text="I">
      <formula>NOT(ISERROR(SEARCH("I",T357)))</formula>
    </cfRule>
  </conditionalFormatting>
  <conditionalFormatting sqref="T369">
    <cfRule type="containsText" dxfId="291" priority="291" operator="containsText" text="IV">
      <formula>NOT(ISERROR(SEARCH("IV",T369)))</formula>
    </cfRule>
    <cfRule type="containsText" dxfId="290" priority="292" operator="containsText" text="III">
      <formula>NOT(ISERROR(SEARCH("III",T369)))</formula>
    </cfRule>
    <cfRule type="containsText" dxfId="289" priority="293" operator="containsText" text="II">
      <formula>NOT(ISERROR(SEARCH("II",T369)))</formula>
    </cfRule>
    <cfRule type="containsText" dxfId="288" priority="294" operator="containsText" text="I">
      <formula>NOT(ISERROR(SEARCH("I",T369)))</formula>
    </cfRule>
    <cfRule type="containsText" dxfId="287" priority="295" stopIfTrue="1" operator="containsText" text="IV">
      <formula>NOT(ISERROR(SEARCH("IV",T369)))</formula>
    </cfRule>
    <cfRule type="containsText" dxfId="286" priority="296" stopIfTrue="1" operator="containsText" text="III">
      <formula>NOT(ISERROR(SEARCH("III",T369)))</formula>
    </cfRule>
    <cfRule type="containsText" dxfId="285" priority="297" stopIfTrue="1" operator="containsText" text="II">
      <formula>NOT(ISERROR(SEARCH("II",T369)))</formula>
    </cfRule>
    <cfRule type="containsText" dxfId="284" priority="298" stopIfTrue="1" operator="containsText" text="I">
      <formula>NOT(ISERROR(SEARCH("I",T369)))</formula>
    </cfRule>
  </conditionalFormatting>
  <conditionalFormatting sqref="T385">
    <cfRule type="containsText" dxfId="283" priority="283" operator="containsText" text="IV">
      <formula>NOT(ISERROR(SEARCH("IV",T385)))</formula>
    </cfRule>
    <cfRule type="containsText" dxfId="282" priority="284" operator="containsText" text="III">
      <formula>NOT(ISERROR(SEARCH("III",T385)))</formula>
    </cfRule>
    <cfRule type="containsText" dxfId="281" priority="285" operator="containsText" text="II">
      <formula>NOT(ISERROR(SEARCH("II",T385)))</formula>
    </cfRule>
    <cfRule type="containsText" dxfId="280" priority="286" operator="containsText" text="I">
      <formula>NOT(ISERROR(SEARCH("I",T385)))</formula>
    </cfRule>
    <cfRule type="containsText" dxfId="279" priority="287" stopIfTrue="1" operator="containsText" text="IV">
      <formula>NOT(ISERROR(SEARCH("IV",T385)))</formula>
    </cfRule>
    <cfRule type="containsText" dxfId="278" priority="288" stopIfTrue="1" operator="containsText" text="III">
      <formula>NOT(ISERROR(SEARCH("III",T385)))</formula>
    </cfRule>
    <cfRule type="containsText" dxfId="277" priority="289" stopIfTrue="1" operator="containsText" text="II">
      <formula>NOT(ISERROR(SEARCH("II",T385)))</formula>
    </cfRule>
    <cfRule type="containsText" dxfId="276" priority="290" stopIfTrue="1" operator="containsText" text="I">
      <formula>NOT(ISERROR(SEARCH("I",T385)))</formula>
    </cfRule>
  </conditionalFormatting>
  <conditionalFormatting sqref="T407">
    <cfRule type="containsText" dxfId="275" priority="275" operator="containsText" text="IV">
      <formula>NOT(ISERROR(SEARCH("IV",T407)))</formula>
    </cfRule>
    <cfRule type="containsText" dxfId="274" priority="276" operator="containsText" text="III">
      <formula>NOT(ISERROR(SEARCH("III",T407)))</formula>
    </cfRule>
    <cfRule type="containsText" dxfId="273" priority="277" operator="containsText" text="II">
      <formula>NOT(ISERROR(SEARCH("II",T407)))</formula>
    </cfRule>
    <cfRule type="containsText" dxfId="272" priority="278" operator="containsText" text="I">
      <formula>NOT(ISERROR(SEARCH("I",T407)))</formula>
    </cfRule>
    <cfRule type="containsText" dxfId="271" priority="279" stopIfTrue="1" operator="containsText" text="IV">
      <formula>NOT(ISERROR(SEARCH("IV",T407)))</formula>
    </cfRule>
    <cfRule type="containsText" dxfId="270" priority="280" stopIfTrue="1" operator="containsText" text="III">
      <formula>NOT(ISERROR(SEARCH("III",T407)))</formula>
    </cfRule>
    <cfRule type="containsText" dxfId="269" priority="281" stopIfTrue="1" operator="containsText" text="II">
      <formula>NOT(ISERROR(SEARCH("II",T407)))</formula>
    </cfRule>
    <cfRule type="containsText" dxfId="268" priority="282" stopIfTrue="1" operator="containsText" text="I">
      <formula>NOT(ISERROR(SEARCH("I",T407)))</formula>
    </cfRule>
  </conditionalFormatting>
  <conditionalFormatting sqref="S9:S22 S25:S41 S44:S55 S57:S64 S66:S73 S75:S84 S86:S93 S95:S107 S109:S117 S119:S127 S129:S140 S142:S160 S162:S173 S175:S192 S194:S196 S198:S214 S216:S227 S229:S245 S247:S257 S259:S266 S268:S281 S283:S297 S299:S320 S322:S332 S334:S344 S346:S356 S358:S368 S370:S384 S386:S387">
    <cfRule type="containsText" dxfId="267" priority="260" stopIfTrue="1" operator="containsText" text="IV">
      <formula>NOT(ISERROR(SEARCH("IV",S9)))</formula>
    </cfRule>
    <cfRule type="containsText" dxfId="266" priority="261" stopIfTrue="1" operator="containsText" text="III">
      <formula>NOT(ISERROR(SEARCH("III",S9)))</formula>
    </cfRule>
    <cfRule type="containsText" dxfId="265" priority="262" stopIfTrue="1" operator="containsText" text="II">
      <formula>NOT(ISERROR(SEARCH("II",S9)))</formula>
    </cfRule>
    <cfRule type="containsText" dxfId="264" priority="263" stopIfTrue="1" operator="containsText" text="I">
      <formula>NOT(ISERROR(SEARCH("I",S9)))</formula>
    </cfRule>
  </conditionalFormatting>
  <conditionalFormatting sqref="S9:S22 S25:S41 S44:S55 S57:S64 S66:S73 S75:S84 S86:S93 S95:S107 S109:S117 S119:S127 S129:S140 S142:S160 S162:S173 S175:S192 S194:S196 S198:S214 S216:S227 S229:S245 S247:S257 S259:S266 S268:S281 S283:S297 S299:S320 S322:S332 S334:S344 S346:S356 S358:S368 S370:S384 S386:S406 S408:S460">
    <cfRule type="containsText" dxfId="263" priority="233" operator="containsText" text="IV">
      <formula>NOT(ISERROR(SEARCH("IV",S9)))</formula>
    </cfRule>
    <cfRule type="containsText" dxfId="262" priority="234" operator="containsText" text="III">
      <formula>NOT(ISERROR(SEARCH("III",S9)))</formula>
    </cfRule>
    <cfRule type="containsText" dxfId="261" priority="235" operator="containsText" text="II">
      <formula>NOT(ISERROR(SEARCH("II",S9)))</formula>
    </cfRule>
    <cfRule type="containsText" dxfId="260" priority="236" operator="containsText" text="I">
      <formula>NOT(ISERROR(SEARCH("I",S9)))</formula>
    </cfRule>
  </conditionalFormatting>
  <conditionalFormatting sqref="S391:S392">
    <cfRule type="containsText" dxfId="259" priority="264" stopIfTrue="1" operator="containsText" text="IV">
      <formula>NOT(ISERROR(SEARCH("IV",S391)))</formula>
    </cfRule>
    <cfRule type="containsText" dxfId="258" priority="265" stopIfTrue="1" operator="containsText" text="III">
      <formula>NOT(ISERROR(SEARCH("III",S391)))</formula>
    </cfRule>
    <cfRule type="containsText" dxfId="257" priority="266" stopIfTrue="1" operator="containsText" text="II">
      <formula>NOT(ISERROR(SEARCH("II",S391)))</formula>
    </cfRule>
    <cfRule type="containsText" dxfId="256" priority="267" stopIfTrue="1" operator="containsText" text="I">
      <formula>NOT(ISERROR(SEARCH("I",S391)))</formula>
    </cfRule>
  </conditionalFormatting>
  <conditionalFormatting sqref="S395 S399:S400">
    <cfRule type="containsText" dxfId="255" priority="255" stopIfTrue="1" operator="containsText" text="IV">
      <formula>NOT(ISERROR(SEARCH("IV",S395)))</formula>
    </cfRule>
    <cfRule type="containsText" dxfId="254" priority="256" stopIfTrue="1" operator="containsText" text="III">
      <formula>NOT(ISERROR(SEARCH("III",S395)))</formula>
    </cfRule>
    <cfRule type="containsText" dxfId="253" priority="257" stopIfTrue="1" operator="containsText" text="II">
      <formula>NOT(ISERROR(SEARCH("II",S395)))</formula>
    </cfRule>
    <cfRule type="containsText" dxfId="252" priority="258" stopIfTrue="1" operator="containsText" text="I">
      <formula>NOT(ISERROR(SEARCH("I",S395)))</formula>
    </cfRule>
  </conditionalFormatting>
  <conditionalFormatting sqref="S403">
    <cfRule type="containsText" dxfId="251" priority="246" stopIfTrue="1" operator="containsText" text="IV">
      <formula>NOT(ISERROR(SEARCH("IV",S403)))</formula>
    </cfRule>
    <cfRule type="containsText" dxfId="250" priority="247" stopIfTrue="1" operator="containsText" text="III">
      <formula>NOT(ISERROR(SEARCH("III",S403)))</formula>
    </cfRule>
    <cfRule type="containsText" dxfId="249" priority="248" stopIfTrue="1" operator="containsText" text="II">
      <formula>NOT(ISERROR(SEARCH("II",S403)))</formula>
    </cfRule>
    <cfRule type="containsText" dxfId="248" priority="249" stopIfTrue="1" operator="containsText" text="I">
      <formula>NOT(ISERROR(SEARCH("I",S403)))</formula>
    </cfRule>
  </conditionalFormatting>
  <conditionalFormatting sqref="S408:S409">
    <cfRule type="containsText" dxfId="247" priority="250" stopIfTrue="1" operator="containsText" text="IV">
      <formula>NOT(ISERROR(SEARCH("IV",S408)))</formula>
    </cfRule>
    <cfRule type="containsText" dxfId="246" priority="251" stopIfTrue="1" operator="containsText" text="III">
      <formula>NOT(ISERROR(SEARCH("III",S408)))</formula>
    </cfRule>
    <cfRule type="containsText" dxfId="245" priority="252" stopIfTrue="1" operator="containsText" text="II">
      <formula>NOT(ISERROR(SEARCH("II",S408)))</formula>
    </cfRule>
    <cfRule type="containsText" dxfId="244" priority="253" stopIfTrue="1" operator="containsText" text="I">
      <formula>NOT(ISERROR(SEARCH("I",S408)))</formula>
    </cfRule>
  </conditionalFormatting>
  <conditionalFormatting sqref="S412">
    <cfRule type="containsText" dxfId="243" priority="237" stopIfTrue="1" operator="containsText" text="IV">
      <formula>NOT(ISERROR(SEARCH("IV",S412)))</formula>
    </cfRule>
    <cfRule type="containsText" dxfId="242" priority="238" stopIfTrue="1" operator="containsText" text="III">
      <formula>NOT(ISERROR(SEARCH("III",S412)))</formula>
    </cfRule>
    <cfRule type="containsText" dxfId="241" priority="239" stopIfTrue="1" operator="containsText" text="II">
      <formula>NOT(ISERROR(SEARCH("II",S412)))</formula>
    </cfRule>
    <cfRule type="containsText" dxfId="240" priority="240" stopIfTrue="1" operator="containsText" text="I">
      <formula>NOT(ISERROR(SEARCH("I",S412)))</formula>
    </cfRule>
  </conditionalFormatting>
  <conditionalFormatting sqref="S416:S417">
    <cfRule type="containsText" dxfId="239" priority="241" stopIfTrue="1" operator="containsText" text="IV">
      <formula>NOT(ISERROR(SEARCH("IV",S416)))</formula>
    </cfRule>
    <cfRule type="containsText" dxfId="238" priority="242" stopIfTrue="1" operator="containsText" text="III">
      <formula>NOT(ISERROR(SEARCH("III",S416)))</formula>
    </cfRule>
    <cfRule type="containsText" dxfId="237" priority="243" stopIfTrue="1" operator="containsText" text="II">
      <formula>NOT(ISERROR(SEARCH("II",S416)))</formula>
    </cfRule>
    <cfRule type="containsText" dxfId="236" priority="244" stopIfTrue="1" operator="containsText" text="I">
      <formula>NOT(ISERROR(SEARCH("I",S416)))</formula>
    </cfRule>
  </conditionalFormatting>
  <conditionalFormatting sqref="S420:S460">
    <cfRule type="containsText" dxfId="235" priority="269" stopIfTrue="1" operator="containsText" text="IV">
      <formula>NOT(ISERROR(SEARCH("IV",S420)))</formula>
    </cfRule>
    <cfRule type="containsText" dxfId="234" priority="270" stopIfTrue="1" operator="containsText" text="III">
      <formula>NOT(ISERROR(SEARCH("III",S420)))</formula>
    </cfRule>
    <cfRule type="containsText" dxfId="233" priority="271" stopIfTrue="1" operator="containsText" text="II">
      <formula>NOT(ISERROR(SEARCH("II",S420)))</formula>
    </cfRule>
    <cfRule type="containsText" dxfId="232" priority="272" stopIfTrue="1" operator="containsText" text="I">
      <formula>NOT(ISERROR(SEARCH("I",S420)))</formula>
    </cfRule>
  </conditionalFormatting>
  <conditionalFormatting sqref="S23:S24">
    <cfRule type="containsText" dxfId="231" priority="225" operator="containsText" text="IV">
      <formula>NOT(ISERROR(SEARCH("IV",S23)))</formula>
    </cfRule>
    <cfRule type="containsText" dxfId="230" priority="226" operator="containsText" text="III">
      <formula>NOT(ISERROR(SEARCH("III",S23)))</formula>
    </cfRule>
    <cfRule type="containsText" dxfId="229" priority="227" operator="containsText" text="II">
      <formula>NOT(ISERROR(SEARCH("II",S23)))</formula>
    </cfRule>
    <cfRule type="containsText" dxfId="228" priority="228" operator="containsText" text="I">
      <formula>NOT(ISERROR(SEARCH("I",S23)))</formula>
    </cfRule>
    <cfRule type="containsText" dxfId="227" priority="229" stopIfTrue="1" operator="containsText" text="IV">
      <formula>NOT(ISERROR(SEARCH("IV",S23)))</formula>
    </cfRule>
    <cfRule type="containsText" dxfId="226" priority="230" stopIfTrue="1" operator="containsText" text="III">
      <formula>NOT(ISERROR(SEARCH("III",S23)))</formula>
    </cfRule>
    <cfRule type="containsText" dxfId="225" priority="231" stopIfTrue="1" operator="containsText" text="II">
      <formula>NOT(ISERROR(SEARCH("II",S23)))</formula>
    </cfRule>
    <cfRule type="containsText" dxfId="224" priority="232" stopIfTrue="1" operator="containsText" text="I">
      <formula>NOT(ISERROR(SEARCH("I",S23)))</formula>
    </cfRule>
  </conditionalFormatting>
  <conditionalFormatting sqref="S42:S43">
    <cfRule type="containsText" dxfId="223" priority="217" operator="containsText" text="IV">
      <formula>NOT(ISERROR(SEARCH("IV",S42)))</formula>
    </cfRule>
    <cfRule type="containsText" dxfId="222" priority="218" operator="containsText" text="III">
      <formula>NOT(ISERROR(SEARCH("III",S42)))</formula>
    </cfRule>
    <cfRule type="containsText" dxfId="221" priority="219" operator="containsText" text="II">
      <formula>NOT(ISERROR(SEARCH("II",S42)))</formula>
    </cfRule>
    <cfRule type="containsText" dxfId="220" priority="220" operator="containsText" text="I">
      <formula>NOT(ISERROR(SEARCH("I",S42)))</formula>
    </cfRule>
    <cfRule type="containsText" dxfId="219" priority="221" stopIfTrue="1" operator="containsText" text="IV">
      <formula>NOT(ISERROR(SEARCH("IV",S42)))</formula>
    </cfRule>
    <cfRule type="containsText" dxfId="218" priority="222" stopIfTrue="1" operator="containsText" text="III">
      <formula>NOT(ISERROR(SEARCH("III",S42)))</formula>
    </cfRule>
    <cfRule type="containsText" dxfId="217" priority="223" stopIfTrue="1" operator="containsText" text="II">
      <formula>NOT(ISERROR(SEARCH("II",S42)))</formula>
    </cfRule>
    <cfRule type="containsText" dxfId="216" priority="224" stopIfTrue="1" operator="containsText" text="I">
      <formula>NOT(ISERROR(SEARCH("I",S42)))</formula>
    </cfRule>
  </conditionalFormatting>
  <conditionalFormatting sqref="S56">
    <cfRule type="containsText" dxfId="215" priority="209" operator="containsText" text="IV">
      <formula>NOT(ISERROR(SEARCH("IV",S56)))</formula>
    </cfRule>
    <cfRule type="containsText" dxfId="214" priority="210" operator="containsText" text="III">
      <formula>NOT(ISERROR(SEARCH("III",S56)))</formula>
    </cfRule>
    <cfRule type="containsText" dxfId="213" priority="211" operator="containsText" text="II">
      <formula>NOT(ISERROR(SEARCH("II",S56)))</formula>
    </cfRule>
    <cfRule type="containsText" dxfId="212" priority="212" operator="containsText" text="I">
      <formula>NOT(ISERROR(SEARCH("I",S56)))</formula>
    </cfRule>
    <cfRule type="containsText" dxfId="211" priority="213" stopIfTrue="1" operator="containsText" text="IV">
      <formula>NOT(ISERROR(SEARCH("IV",S56)))</formula>
    </cfRule>
    <cfRule type="containsText" dxfId="210" priority="214" stopIfTrue="1" operator="containsText" text="III">
      <formula>NOT(ISERROR(SEARCH("III",S56)))</formula>
    </cfRule>
    <cfRule type="containsText" dxfId="209" priority="215" stopIfTrue="1" operator="containsText" text="II">
      <formula>NOT(ISERROR(SEARCH("II",S56)))</formula>
    </cfRule>
    <cfRule type="containsText" dxfId="208" priority="216" stopIfTrue="1" operator="containsText" text="I">
      <formula>NOT(ISERROR(SEARCH("I",S56)))</formula>
    </cfRule>
  </conditionalFormatting>
  <conditionalFormatting sqref="S65">
    <cfRule type="containsText" dxfId="207" priority="201" operator="containsText" text="IV">
      <formula>NOT(ISERROR(SEARCH("IV",S65)))</formula>
    </cfRule>
    <cfRule type="containsText" dxfId="206" priority="202" operator="containsText" text="III">
      <formula>NOT(ISERROR(SEARCH("III",S65)))</formula>
    </cfRule>
    <cfRule type="containsText" dxfId="205" priority="203" operator="containsText" text="II">
      <formula>NOT(ISERROR(SEARCH("II",S65)))</formula>
    </cfRule>
    <cfRule type="containsText" dxfId="204" priority="204" operator="containsText" text="I">
      <formula>NOT(ISERROR(SEARCH("I",S65)))</formula>
    </cfRule>
    <cfRule type="containsText" dxfId="203" priority="205" stopIfTrue="1" operator="containsText" text="IV">
      <formula>NOT(ISERROR(SEARCH("IV",S65)))</formula>
    </cfRule>
    <cfRule type="containsText" dxfId="202" priority="206" stopIfTrue="1" operator="containsText" text="III">
      <formula>NOT(ISERROR(SEARCH("III",S65)))</formula>
    </cfRule>
    <cfRule type="containsText" dxfId="201" priority="207" stopIfTrue="1" operator="containsText" text="II">
      <formula>NOT(ISERROR(SEARCH("II",S65)))</formula>
    </cfRule>
    <cfRule type="containsText" dxfId="200" priority="208" stopIfTrue="1" operator="containsText" text="I">
      <formula>NOT(ISERROR(SEARCH("I",S65)))</formula>
    </cfRule>
  </conditionalFormatting>
  <conditionalFormatting sqref="S74">
    <cfRule type="containsText" dxfId="199" priority="193" operator="containsText" text="IV">
      <formula>NOT(ISERROR(SEARCH("IV",S74)))</formula>
    </cfRule>
    <cfRule type="containsText" dxfId="198" priority="194" operator="containsText" text="III">
      <formula>NOT(ISERROR(SEARCH("III",S74)))</formula>
    </cfRule>
    <cfRule type="containsText" dxfId="197" priority="195" operator="containsText" text="II">
      <formula>NOT(ISERROR(SEARCH("II",S74)))</formula>
    </cfRule>
    <cfRule type="containsText" dxfId="196" priority="196" operator="containsText" text="I">
      <formula>NOT(ISERROR(SEARCH("I",S74)))</formula>
    </cfRule>
    <cfRule type="containsText" dxfId="195" priority="197" stopIfTrue="1" operator="containsText" text="IV">
      <formula>NOT(ISERROR(SEARCH("IV",S74)))</formula>
    </cfRule>
    <cfRule type="containsText" dxfId="194" priority="198" stopIfTrue="1" operator="containsText" text="III">
      <formula>NOT(ISERROR(SEARCH("III",S74)))</formula>
    </cfRule>
    <cfRule type="containsText" dxfId="193" priority="199" stopIfTrue="1" operator="containsText" text="II">
      <formula>NOT(ISERROR(SEARCH("II",S74)))</formula>
    </cfRule>
    <cfRule type="containsText" dxfId="192" priority="200" stopIfTrue="1" operator="containsText" text="I">
      <formula>NOT(ISERROR(SEARCH("I",S74)))</formula>
    </cfRule>
  </conditionalFormatting>
  <conditionalFormatting sqref="S85">
    <cfRule type="containsText" dxfId="191" priority="185" operator="containsText" text="IV">
      <formula>NOT(ISERROR(SEARCH("IV",S85)))</formula>
    </cfRule>
    <cfRule type="containsText" dxfId="190" priority="186" operator="containsText" text="III">
      <formula>NOT(ISERROR(SEARCH("III",S85)))</formula>
    </cfRule>
    <cfRule type="containsText" dxfId="189" priority="187" operator="containsText" text="II">
      <formula>NOT(ISERROR(SEARCH("II",S85)))</formula>
    </cfRule>
    <cfRule type="containsText" dxfId="188" priority="188" operator="containsText" text="I">
      <formula>NOT(ISERROR(SEARCH("I",S85)))</formula>
    </cfRule>
    <cfRule type="containsText" dxfId="187" priority="189" stopIfTrue="1" operator="containsText" text="IV">
      <formula>NOT(ISERROR(SEARCH("IV",S85)))</formula>
    </cfRule>
    <cfRule type="containsText" dxfId="186" priority="190" stopIfTrue="1" operator="containsText" text="III">
      <formula>NOT(ISERROR(SEARCH("III",S85)))</formula>
    </cfRule>
    <cfRule type="containsText" dxfId="185" priority="191" stopIfTrue="1" operator="containsText" text="II">
      <formula>NOT(ISERROR(SEARCH("II",S85)))</formula>
    </cfRule>
    <cfRule type="containsText" dxfId="184" priority="192" stopIfTrue="1" operator="containsText" text="I">
      <formula>NOT(ISERROR(SEARCH("I",S85)))</formula>
    </cfRule>
  </conditionalFormatting>
  <conditionalFormatting sqref="S94">
    <cfRule type="containsText" dxfId="183" priority="177" operator="containsText" text="IV">
      <formula>NOT(ISERROR(SEARCH("IV",S94)))</formula>
    </cfRule>
    <cfRule type="containsText" dxfId="182" priority="178" operator="containsText" text="III">
      <formula>NOT(ISERROR(SEARCH("III",S94)))</formula>
    </cfRule>
    <cfRule type="containsText" dxfId="181" priority="179" operator="containsText" text="II">
      <formula>NOT(ISERROR(SEARCH("II",S94)))</formula>
    </cfRule>
    <cfRule type="containsText" dxfId="180" priority="180" operator="containsText" text="I">
      <formula>NOT(ISERROR(SEARCH("I",S94)))</formula>
    </cfRule>
    <cfRule type="containsText" dxfId="179" priority="181" stopIfTrue="1" operator="containsText" text="IV">
      <formula>NOT(ISERROR(SEARCH("IV",S94)))</formula>
    </cfRule>
    <cfRule type="containsText" dxfId="178" priority="182" stopIfTrue="1" operator="containsText" text="III">
      <formula>NOT(ISERROR(SEARCH("III",S94)))</formula>
    </cfRule>
    <cfRule type="containsText" dxfId="177" priority="183" stopIfTrue="1" operator="containsText" text="II">
      <formula>NOT(ISERROR(SEARCH("II",S94)))</formula>
    </cfRule>
    <cfRule type="containsText" dxfId="176" priority="184" stopIfTrue="1" operator="containsText" text="I">
      <formula>NOT(ISERROR(SEARCH("I",S94)))</formula>
    </cfRule>
  </conditionalFormatting>
  <conditionalFormatting sqref="S108">
    <cfRule type="containsText" dxfId="175" priority="169" operator="containsText" text="IV">
      <formula>NOT(ISERROR(SEARCH("IV",S108)))</formula>
    </cfRule>
    <cfRule type="containsText" dxfId="174" priority="170" operator="containsText" text="III">
      <formula>NOT(ISERROR(SEARCH("III",S108)))</formula>
    </cfRule>
    <cfRule type="containsText" dxfId="173" priority="171" operator="containsText" text="II">
      <formula>NOT(ISERROR(SEARCH("II",S108)))</formula>
    </cfRule>
    <cfRule type="containsText" dxfId="172" priority="172" operator="containsText" text="I">
      <formula>NOT(ISERROR(SEARCH("I",S108)))</formula>
    </cfRule>
    <cfRule type="containsText" dxfId="171" priority="173" stopIfTrue="1" operator="containsText" text="IV">
      <formula>NOT(ISERROR(SEARCH("IV",S108)))</formula>
    </cfRule>
    <cfRule type="containsText" dxfId="170" priority="174" stopIfTrue="1" operator="containsText" text="III">
      <formula>NOT(ISERROR(SEARCH("III",S108)))</formula>
    </cfRule>
    <cfRule type="containsText" dxfId="169" priority="175" stopIfTrue="1" operator="containsText" text="II">
      <formula>NOT(ISERROR(SEARCH("II",S108)))</formula>
    </cfRule>
    <cfRule type="containsText" dxfId="168" priority="176" stopIfTrue="1" operator="containsText" text="I">
      <formula>NOT(ISERROR(SEARCH("I",S108)))</formula>
    </cfRule>
  </conditionalFormatting>
  <conditionalFormatting sqref="S118">
    <cfRule type="containsText" dxfId="167" priority="161" operator="containsText" text="IV">
      <formula>NOT(ISERROR(SEARCH("IV",S118)))</formula>
    </cfRule>
    <cfRule type="containsText" dxfId="166" priority="162" operator="containsText" text="III">
      <formula>NOT(ISERROR(SEARCH("III",S118)))</formula>
    </cfRule>
    <cfRule type="containsText" dxfId="165" priority="163" operator="containsText" text="II">
      <formula>NOT(ISERROR(SEARCH("II",S118)))</formula>
    </cfRule>
    <cfRule type="containsText" dxfId="164" priority="164" operator="containsText" text="I">
      <formula>NOT(ISERROR(SEARCH("I",S118)))</formula>
    </cfRule>
    <cfRule type="containsText" dxfId="163" priority="165" stopIfTrue="1" operator="containsText" text="IV">
      <formula>NOT(ISERROR(SEARCH("IV",S118)))</formula>
    </cfRule>
    <cfRule type="containsText" dxfId="162" priority="166" stopIfTrue="1" operator="containsText" text="III">
      <formula>NOT(ISERROR(SEARCH("III",S118)))</formula>
    </cfRule>
    <cfRule type="containsText" dxfId="161" priority="167" stopIfTrue="1" operator="containsText" text="II">
      <formula>NOT(ISERROR(SEARCH("II",S118)))</formula>
    </cfRule>
    <cfRule type="containsText" dxfId="160" priority="168" stopIfTrue="1" operator="containsText" text="I">
      <formula>NOT(ISERROR(SEARCH("I",S118)))</formula>
    </cfRule>
  </conditionalFormatting>
  <conditionalFormatting sqref="S128">
    <cfRule type="containsText" dxfId="159" priority="153" operator="containsText" text="IV">
      <formula>NOT(ISERROR(SEARCH("IV",S128)))</formula>
    </cfRule>
    <cfRule type="containsText" dxfId="158" priority="154" operator="containsText" text="III">
      <formula>NOT(ISERROR(SEARCH("III",S128)))</formula>
    </cfRule>
    <cfRule type="containsText" dxfId="157" priority="155" operator="containsText" text="II">
      <formula>NOT(ISERROR(SEARCH("II",S128)))</formula>
    </cfRule>
    <cfRule type="containsText" dxfId="156" priority="156" operator="containsText" text="I">
      <formula>NOT(ISERROR(SEARCH("I",S128)))</formula>
    </cfRule>
    <cfRule type="containsText" dxfId="155" priority="157" stopIfTrue="1" operator="containsText" text="IV">
      <formula>NOT(ISERROR(SEARCH("IV",S128)))</formula>
    </cfRule>
    <cfRule type="containsText" dxfId="154" priority="158" stopIfTrue="1" operator="containsText" text="III">
      <formula>NOT(ISERROR(SEARCH("III",S128)))</formula>
    </cfRule>
    <cfRule type="containsText" dxfId="153" priority="159" stopIfTrue="1" operator="containsText" text="II">
      <formula>NOT(ISERROR(SEARCH("II",S128)))</formula>
    </cfRule>
    <cfRule type="containsText" dxfId="152" priority="160" stopIfTrue="1" operator="containsText" text="I">
      <formula>NOT(ISERROR(SEARCH("I",S128)))</formula>
    </cfRule>
  </conditionalFormatting>
  <conditionalFormatting sqref="S141">
    <cfRule type="containsText" dxfId="151" priority="145" operator="containsText" text="IV">
      <formula>NOT(ISERROR(SEARCH("IV",S141)))</formula>
    </cfRule>
    <cfRule type="containsText" dxfId="150" priority="146" operator="containsText" text="III">
      <formula>NOT(ISERROR(SEARCH("III",S141)))</formula>
    </cfRule>
    <cfRule type="containsText" dxfId="149" priority="147" operator="containsText" text="II">
      <formula>NOT(ISERROR(SEARCH("II",S141)))</formula>
    </cfRule>
    <cfRule type="containsText" dxfId="148" priority="148" operator="containsText" text="I">
      <formula>NOT(ISERROR(SEARCH("I",S141)))</formula>
    </cfRule>
    <cfRule type="containsText" dxfId="147" priority="149" stopIfTrue="1" operator="containsText" text="IV">
      <formula>NOT(ISERROR(SEARCH("IV",S141)))</formula>
    </cfRule>
    <cfRule type="containsText" dxfId="146" priority="150" stopIfTrue="1" operator="containsText" text="III">
      <formula>NOT(ISERROR(SEARCH("III",S141)))</formula>
    </cfRule>
    <cfRule type="containsText" dxfId="145" priority="151" stopIfTrue="1" operator="containsText" text="II">
      <formula>NOT(ISERROR(SEARCH("II",S141)))</formula>
    </cfRule>
    <cfRule type="containsText" dxfId="144" priority="152" stopIfTrue="1" operator="containsText" text="I">
      <formula>NOT(ISERROR(SEARCH("I",S141)))</formula>
    </cfRule>
  </conditionalFormatting>
  <conditionalFormatting sqref="S161">
    <cfRule type="containsText" dxfId="143" priority="137" operator="containsText" text="IV">
      <formula>NOT(ISERROR(SEARCH("IV",S161)))</formula>
    </cfRule>
    <cfRule type="containsText" dxfId="142" priority="138" operator="containsText" text="III">
      <formula>NOT(ISERROR(SEARCH("III",S161)))</formula>
    </cfRule>
    <cfRule type="containsText" dxfId="141" priority="139" operator="containsText" text="II">
      <formula>NOT(ISERROR(SEARCH("II",S161)))</formula>
    </cfRule>
    <cfRule type="containsText" dxfId="140" priority="140" operator="containsText" text="I">
      <formula>NOT(ISERROR(SEARCH("I",S161)))</formula>
    </cfRule>
    <cfRule type="containsText" dxfId="139" priority="141" stopIfTrue="1" operator="containsText" text="IV">
      <formula>NOT(ISERROR(SEARCH("IV",S161)))</formula>
    </cfRule>
    <cfRule type="containsText" dxfId="138" priority="142" stopIfTrue="1" operator="containsText" text="III">
      <formula>NOT(ISERROR(SEARCH("III",S161)))</formula>
    </cfRule>
    <cfRule type="containsText" dxfId="137" priority="143" stopIfTrue="1" operator="containsText" text="II">
      <formula>NOT(ISERROR(SEARCH("II",S161)))</formula>
    </cfRule>
    <cfRule type="containsText" dxfId="136" priority="144" stopIfTrue="1" operator="containsText" text="I">
      <formula>NOT(ISERROR(SEARCH("I",S161)))</formula>
    </cfRule>
  </conditionalFormatting>
  <conditionalFormatting sqref="S174">
    <cfRule type="containsText" dxfId="135" priority="129" operator="containsText" text="IV">
      <formula>NOT(ISERROR(SEARCH("IV",S174)))</formula>
    </cfRule>
    <cfRule type="containsText" dxfId="134" priority="130" operator="containsText" text="III">
      <formula>NOT(ISERROR(SEARCH("III",S174)))</formula>
    </cfRule>
    <cfRule type="containsText" dxfId="133" priority="131" operator="containsText" text="II">
      <formula>NOT(ISERROR(SEARCH("II",S174)))</formula>
    </cfRule>
    <cfRule type="containsText" dxfId="132" priority="132" operator="containsText" text="I">
      <formula>NOT(ISERROR(SEARCH("I",S174)))</formula>
    </cfRule>
    <cfRule type="containsText" dxfId="131" priority="133" stopIfTrue="1" operator="containsText" text="IV">
      <formula>NOT(ISERROR(SEARCH("IV",S174)))</formula>
    </cfRule>
    <cfRule type="containsText" dxfId="130" priority="134" stopIfTrue="1" operator="containsText" text="III">
      <formula>NOT(ISERROR(SEARCH("III",S174)))</formula>
    </cfRule>
    <cfRule type="containsText" dxfId="129" priority="135" stopIfTrue="1" operator="containsText" text="II">
      <formula>NOT(ISERROR(SEARCH("II",S174)))</formula>
    </cfRule>
    <cfRule type="containsText" dxfId="128" priority="136" stopIfTrue="1" operator="containsText" text="I">
      <formula>NOT(ISERROR(SEARCH("I",S174)))</formula>
    </cfRule>
  </conditionalFormatting>
  <conditionalFormatting sqref="S193">
    <cfRule type="containsText" dxfId="127" priority="121" operator="containsText" text="IV">
      <formula>NOT(ISERROR(SEARCH("IV",S193)))</formula>
    </cfRule>
    <cfRule type="containsText" dxfId="126" priority="122" operator="containsText" text="III">
      <formula>NOT(ISERROR(SEARCH("III",S193)))</formula>
    </cfRule>
    <cfRule type="containsText" dxfId="125" priority="123" operator="containsText" text="II">
      <formula>NOT(ISERROR(SEARCH("II",S193)))</formula>
    </cfRule>
    <cfRule type="containsText" dxfId="124" priority="124" operator="containsText" text="I">
      <formula>NOT(ISERROR(SEARCH("I",S193)))</formula>
    </cfRule>
    <cfRule type="containsText" dxfId="123" priority="125" stopIfTrue="1" operator="containsText" text="IV">
      <formula>NOT(ISERROR(SEARCH("IV",S193)))</formula>
    </cfRule>
    <cfRule type="containsText" dxfId="122" priority="126" stopIfTrue="1" operator="containsText" text="III">
      <formula>NOT(ISERROR(SEARCH("III",S193)))</formula>
    </cfRule>
    <cfRule type="containsText" dxfId="121" priority="127" stopIfTrue="1" operator="containsText" text="II">
      <formula>NOT(ISERROR(SEARCH("II",S193)))</formula>
    </cfRule>
    <cfRule type="containsText" dxfId="120" priority="128" stopIfTrue="1" operator="containsText" text="I">
      <formula>NOT(ISERROR(SEARCH("I",S193)))</formula>
    </cfRule>
  </conditionalFormatting>
  <conditionalFormatting sqref="S197">
    <cfRule type="containsText" dxfId="119" priority="113" operator="containsText" text="IV">
      <formula>NOT(ISERROR(SEARCH("IV",S197)))</formula>
    </cfRule>
    <cfRule type="containsText" dxfId="118" priority="114" operator="containsText" text="III">
      <formula>NOT(ISERROR(SEARCH("III",S197)))</formula>
    </cfRule>
    <cfRule type="containsText" dxfId="117" priority="115" operator="containsText" text="II">
      <formula>NOT(ISERROR(SEARCH("II",S197)))</formula>
    </cfRule>
    <cfRule type="containsText" dxfId="116" priority="116" operator="containsText" text="I">
      <formula>NOT(ISERROR(SEARCH("I",S197)))</formula>
    </cfRule>
    <cfRule type="containsText" dxfId="115" priority="117" stopIfTrue="1" operator="containsText" text="IV">
      <formula>NOT(ISERROR(SEARCH("IV",S197)))</formula>
    </cfRule>
    <cfRule type="containsText" dxfId="114" priority="118" stopIfTrue="1" operator="containsText" text="III">
      <formula>NOT(ISERROR(SEARCH("III",S197)))</formula>
    </cfRule>
    <cfRule type="containsText" dxfId="113" priority="119" stopIfTrue="1" operator="containsText" text="II">
      <formula>NOT(ISERROR(SEARCH("II",S197)))</formula>
    </cfRule>
    <cfRule type="containsText" dxfId="112" priority="120" stopIfTrue="1" operator="containsText" text="I">
      <formula>NOT(ISERROR(SEARCH("I",S197)))</formula>
    </cfRule>
  </conditionalFormatting>
  <conditionalFormatting sqref="S215">
    <cfRule type="containsText" dxfId="111" priority="105" operator="containsText" text="IV">
      <formula>NOT(ISERROR(SEARCH("IV",S215)))</formula>
    </cfRule>
    <cfRule type="containsText" dxfId="110" priority="106" operator="containsText" text="III">
      <formula>NOT(ISERROR(SEARCH("III",S215)))</formula>
    </cfRule>
    <cfRule type="containsText" dxfId="109" priority="107" operator="containsText" text="II">
      <formula>NOT(ISERROR(SEARCH("II",S215)))</formula>
    </cfRule>
    <cfRule type="containsText" dxfId="108" priority="108" operator="containsText" text="I">
      <formula>NOT(ISERROR(SEARCH("I",S215)))</formula>
    </cfRule>
    <cfRule type="containsText" dxfId="107" priority="109" stopIfTrue="1" operator="containsText" text="IV">
      <formula>NOT(ISERROR(SEARCH("IV",S215)))</formula>
    </cfRule>
    <cfRule type="containsText" dxfId="106" priority="110" stopIfTrue="1" operator="containsText" text="III">
      <formula>NOT(ISERROR(SEARCH("III",S215)))</formula>
    </cfRule>
    <cfRule type="containsText" dxfId="105" priority="111" stopIfTrue="1" operator="containsText" text="II">
      <formula>NOT(ISERROR(SEARCH("II",S215)))</formula>
    </cfRule>
    <cfRule type="containsText" dxfId="104" priority="112" stopIfTrue="1" operator="containsText" text="I">
      <formula>NOT(ISERROR(SEARCH("I",S215)))</formula>
    </cfRule>
  </conditionalFormatting>
  <conditionalFormatting sqref="S228">
    <cfRule type="containsText" dxfId="103" priority="97" operator="containsText" text="IV">
      <formula>NOT(ISERROR(SEARCH("IV",S228)))</formula>
    </cfRule>
    <cfRule type="containsText" dxfId="102" priority="98" operator="containsText" text="III">
      <formula>NOT(ISERROR(SEARCH("III",S228)))</formula>
    </cfRule>
    <cfRule type="containsText" dxfId="101" priority="99" operator="containsText" text="II">
      <formula>NOT(ISERROR(SEARCH("II",S228)))</formula>
    </cfRule>
    <cfRule type="containsText" dxfId="100" priority="100" operator="containsText" text="I">
      <formula>NOT(ISERROR(SEARCH("I",S228)))</formula>
    </cfRule>
    <cfRule type="containsText" dxfId="99" priority="101" stopIfTrue="1" operator="containsText" text="IV">
      <formula>NOT(ISERROR(SEARCH("IV",S228)))</formula>
    </cfRule>
    <cfRule type="containsText" dxfId="98" priority="102" stopIfTrue="1" operator="containsText" text="III">
      <formula>NOT(ISERROR(SEARCH("III",S228)))</formula>
    </cfRule>
    <cfRule type="containsText" dxfId="97" priority="103" stopIfTrue="1" operator="containsText" text="II">
      <formula>NOT(ISERROR(SEARCH("II",S228)))</formula>
    </cfRule>
    <cfRule type="containsText" dxfId="96" priority="104" stopIfTrue="1" operator="containsText" text="I">
      <formula>NOT(ISERROR(SEARCH("I",S228)))</formula>
    </cfRule>
  </conditionalFormatting>
  <conditionalFormatting sqref="S246">
    <cfRule type="containsText" dxfId="95" priority="89" operator="containsText" text="IV">
      <formula>NOT(ISERROR(SEARCH("IV",S246)))</formula>
    </cfRule>
    <cfRule type="containsText" dxfId="94" priority="90" operator="containsText" text="III">
      <formula>NOT(ISERROR(SEARCH("III",S246)))</formula>
    </cfRule>
    <cfRule type="containsText" dxfId="93" priority="91" operator="containsText" text="II">
      <formula>NOT(ISERROR(SEARCH("II",S246)))</formula>
    </cfRule>
    <cfRule type="containsText" dxfId="92" priority="92" operator="containsText" text="I">
      <formula>NOT(ISERROR(SEARCH("I",S246)))</formula>
    </cfRule>
    <cfRule type="containsText" dxfId="91" priority="93" stopIfTrue="1" operator="containsText" text="IV">
      <formula>NOT(ISERROR(SEARCH("IV",S246)))</formula>
    </cfRule>
    <cfRule type="containsText" dxfId="90" priority="94" stopIfTrue="1" operator="containsText" text="III">
      <formula>NOT(ISERROR(SEARCH("III",S246)))</formula>
    </cfRule>
    <cfRule type="containsText" dxfId="89" priority="95" stopIfTrue="1" operator="containsText" text="II">
      <formula>NOT(ISERROR(SEARCH("II",S246)))</formula>
    </cfRule>
    <cfRule type="containsText" dxfId="88" priority="96" stopIfTrue="1" operator="containsText" text="I">
      <formula>NOT(ISERROR(SEARCH("I",S246)))</formula>
    </cfRule>
  </conditionalFormatting>
  <conditionalFormatting sqref="S258">
    <cfRule type="containsText" dxfId="87" priority="81" operator="containsText" text="IV">
      <formula>NOT(ISERROR(SEARCH("IV",S258)))</formula>
    </cfRule>
    <cfRule type="containsText" dxfId="86" priority="82" operator="containsText" text="III">
      <formula>NOT(ISERROR(SEARCH("III",S258)))</formula>
    </cfRule>
    <cfRule type="containsText" dxfId="85" priority="83" operator="containsText" text="II">
      <formula>NOT(ISERROR(SEARCH("II",S258)))</formula>
    </cfRule>
    <cfRule type="containsText" dxfId="84" priority="84" operator="containsText" text="I">
      <formula>NOT(ISERROR(SEARCH("I",S258)))</formula>
    </cfRule>
    <cfRule type="containsText" dxfId="83" priority="85" stopIfTrue="1" operator="containsText" text="IV">
      <formula>NOT(ISERROR(SEARCH("IV",S258)))</formula>
    </cfRule>
    <cfRule type="containsText" dxfId="82" priority="86" stopIfTrue="1" operator="containsText" text="III">
      <formula>NOT(ISERROR(SEARCH("III",S258)))</formula>
    </cfRule>
    <cfRule type="containsText" dxfId="81" priority="87" stopIfTrue="1" operator="containsText" text="II">
      <formula>NOT(ISERROR(SEARCH("II",S258)))</formula>
    </cfRule>
    <cfRule type="containsText" dxfId="80" priority="88" stopIfTrue="1" operator="containsText" text="I">
      <formula>NOT(ISERROR(SEARCH("I",S258)))</formula>
    </cfRule>
  </conditionalFormatting>
  <conditionalFormatting sqref="S267">
    <cfRule type="containsText" dxfId="79" priority="73" operator="containsText" text="IV">
      <formula>NOT(ISERROR(SEARCH("IV",S267)))</formula>
    </cfRule>
    <cfRule type="containsText" dxfId="78" priority="74" operator="containsText" text="III">
      <formula>NOT(ISERROR(SEARCH("III",S267)))</formula>
    </cfRule>
    <cfRule type="containsText" dxfId="77" priority="75" operator="containsText" text="II">
      <formula>NOT(ISERROR(SEARCH("II",S267)))</formula>
    </cfRule>
    <cfRule type="containsText" dxfId="76" priority="76" operator="containsText" text="I">
      <formula>NOT(ISERROR(SEARCH("I",S267)))</formula>
    </cfRule>
    <cfRule type="containsText" dxfId="75" priority="77" stopIfTrue="1" operator="containsText" text="IV">
      <formula>NOT(ISERROR(SEARCH("IV",S267)))</formula>
    </cfRule>
    <cfRule type="containsText" dxfId="74" priority="78" stopIfTrue="1" operator="containsText" text="III">
      <formula>NOT(ISERROR(SEARCH("III",S267)))</formula>
    </cfRule>
    <cfRule type="containsText" dxfId="73" priority="79" stopIfTrue="1" operator="containsText" text="II">
      <formula>NOT(ISERROR(SEARCH("II",S267)))</formula>
    </cfRule>
    <cfRule type="containsText" dxfId="72" priority="80" stopIfTrue="1" operator="containsText" text="I">
      <formula>NOT(ISERROR(SEARCH("I",S267)))</formula>
    </cfRule>
  </conditionalFormatting>
  <conditionalFormatting sqref="S282">
    <cfRule type="containsText" dxfId="71" priority="65" operator="containsText" text="IV">
      <formula>NOT(ISERROR(SEARCH("IV",S282)))</formula>
    </cfRule>
    <cfRule type="containsText" dxfId="70" priority="66" operator="containsText" text="III">
      <formula>NOT(ISERROR(SEARCH("III",S282)))</formula>
    </cfRule>
    <cfRule type="containsText" dxfId="69" priority="67" operator="containsText" text="II">
      <formula>NOT(ISERROR(SEARCH("II",S282)))</formula>
    </cfRule>
    <cfRule type="containsText" dxfId="68" priority="68" operator="containsText" text="I">
      <formula>NOT(ISERROR(SEARCH("I",S282)))</formula>
    </cfRule>
    <cfRule type="containsText" dxfId="67" priority="69" stopIfTrue="1" operator="containsText" text="IV">
      <formula>NOT(ISERROR(SEARCH("IV",S282)))</formula>
    </cfRule>
    <cfRule type="containsText" dxfId="66" priority="70" stopIfTrue="1" operator="containsText" text="III">
      <formula>NOT(ISERROR(SEARCH("III",S282)))</formula>
    </cfRule>
    <cfRule type="containsText" dxfId="65" priority="71" stopIfTrue="1" operator="containsText" text="II">
      <formula>NOT(ISERROR(SEARCH("II",S282)))</formula>
    </cfRule>
    <cfRule type="containsText" dxfId="64" priority="72" stopIfTrue="1" operator="containsText" text="I">
      <formula>NOT(ISERROR(SEARCH("I",S282)))</formula>
    </cfRule>
  </conditionalFormatting>
  <conditionalFormatting sqref="S298">
    <cfRule type="containsText" dxfId="63" priority="57" operator="containsText" text="IV">
      <formula>NOT(ISERROR(SEARCH("IV",S298)))</formula>
    </cfRule>
    <cfRule type="containsText" dxfId="62" priority="58" operator="containsText" text="III">
      <formula>NOT(ISERROR(SEARCH("III",S298)))</formula>
    </cfRule>
    <cfRule type="containsText" dxfId="61" priority="59" operator="containsText" text="II">
      <formula>NOT(ISERROR(SEARCH("II",S298)))</formula>
    </cfRule>
    <cfRule type="containsText" dxfId="60" priority="60" operator="containsText" text="I">
      <formula>NOT(ISERROR(SEARCH("I",S298)))</formula>
    </cfRule>
    <cfRule type="containsText" dxfId="59" priority="61" stopIfTrue="1" operator="containsText" text="IV">
      <formula>NOT(ISERROR(SEARCH("IV",S298)))</formula>
    </cfRule>
    <cfRule type="containsText" dxfId="58" priority="62" stopIfTrue="1" operator="containsText" text="III">
      <formula>NOT(ISERROR(SEARCH("III",S298)))</formula>
    </cfRule>
    <cfRule type="containsText" dxfId="57" priority="63" stopIfTrue="1" operator="containsText" text="II">
      <formula>NOT(ISERROR(SEARCH("II",S298)))</formula>
    </cfRule>
    <cfRule type="containsText" dxfId="56" priority="64" stopIfTrue="1" operator="containsText" text="I">
      <formula>NOT(ISERROR(SEARCH("I",S298)))</formula>
    </cfRule>
  </conditionalFormatting>
  <conditionalFormatting sqref="S321">
    <cfRule type="containsText" dxfId="55" priority="49" operator="containsText" text="IV">
      <formula>NOT(ISERROR(SEARCH("IV",S321)))</formula>
    </cfRule>
    <cfRule type="containsText" dxfId="54" priority="50" operator="containsText" text="III">
      <formula>NOT(ISERROR(SEARCH("III",S321)))</formula>
    </cfRule>
    <cfRule type="containsText" dxfId="53" priority="51" operator="containsText" text="II">
      <formula>NOT(ISERROR(SEARCH("II",S321)))</formula>
    </cfRule>
    <cfRule type="containsText" dxfId="52" priority="52" operator="containsText" text="I">
      <formula>NOT(ISERROR(SEARCH("I",S321)))</formula>
    </cfRule>
    <cfRule type="containsText" dxfId="51" priority="53" stopIfTrue="1" operator="containsText" text="IV">
      <formula>NOT(ISERROR(SEARCH("IV",S321)))</formula>
    </cfRule>
    <cfRule type="containsText" dxfId="50" priority="54" stopIfTrue="1" operator="containsText" text="III">
      <formula>NOT(ISERROR(SEARCH("III",S321)))</formula>
    </cfRule>
    <cfRule type="containsText" dxfId="49" priority="55" stopIfTrue="1" operator="containsText" text="II">
      <formula>NOT(ISERROR(SEARCH("II",S321)))</formula>
    </cfRule>
    <cfRule type="containsText" dxfId="48" priority="56" stopIfTrue="1" operator="containsText" text="I">
      <formula>NOT(ISERROR(SEARCH("I",S321)))</formula>
    </cfRule>
  </conditionalFormatting>
  <conditionalFormatting sqref="S333">
    <cfRule type="containsText" dxfId="47" priority="41" operator="containsText" text="IV">
      <formula>NOT(ISERROR(SEARCH("IV",S333)))</formula>
    </cfRule>
    <cfRule type="containsText" dxfId="46" priority="42" operator="containsText" text="III">
      <formula>NOT(ISERROR(SEARCH("III",S333)))</formula>
    </cfRule>
    <cfRule type="containsText" dxfId="45" priority="43" operator="containsText" text="II">
      <formula>NOT(ISERROR(SEARCH("II",S333)))</formula>
    </cfRule>
    <cfRule type="containsText" dxfId="44" priority="44" operator="containsText" text="I">
      <formula>NOT(ISERROR(SEARCH("I",S333)))</formula>
    </cfRule>
    <cfRule type="containsText" dxfId="43" priority="45" stopIfTrue="1" operator="containsText" text="IV">
      <formula>NOT(ISERROR(SEARCH("IV",S333)))</formula>
    </cfRule>
    <cfRule type="containsText" dxfId="42" priority="46" stopIfTrue="1" operator="containsText" text="III">
      <formula>NOT(ISERROR(SEARCH("III",S333)))</formula>
    </cfRule>
    <cfRule type="containsText" dxfId="41" priority="47" stopIfTrue="1" operator="containsText" text="II">
      <formula>NOT(ISERROR(SEARCH("II",S333)))</formula>
    </cfRule>
    <cfRule type="containsText" dxfId="40" priority="48" stopIfTrue="1" operator="containsText" text="I">
      <formula>NOT(ISERROR(SEARCH("I",S333)))</formula>
    </cfRule>
  </conditionalFormatting>
  <conditionalFormatting sqref="S345">
    <cfRule type="containsText" dxfId="39" priority="33" operator="containsText" text="IV">
      <formula>NOT(ISERROR(SEARCH("IV",S345)))</formula>
    </cfRule>
    <cfRule type="containsText" dxfId="38" priority="34" operator="containsText" text="III">
      <formula>NOT(ISERROR(SEARCH("III",S345)))</formula>
    </cfRule>
    <cfRule type="containsText" dxfId="37" priority="35" operator="containsText" text="II">
      <formula>NOT(ISERROR(SEARCH("II",S345)))</formula>
    </cfRule>
    <cfRule type="containsText" dxfId="36" priority="36" operator="containsText" text="I">
      <formula>NOT(ISERROR(SEARCH("I",S345)))</formula>
    </cfRule>
    <cfRule type="containsText" dxfId="35" priority="37" stopIfTrue="1" operator="containsText" text="IV">
      <formula>NOT(ISERROR(SEARCH("IV",S345)))</formula>
    </cfRule>
    <cfRule type="containsText" dxfId="34" priority="38" stopIfTrue="1" operator="containsText" text="III">
      <formula>NOT(ISERROR(SEARCH("III",S345)))</formula>
    </cfRule>
    <cfRule type="containsText" dxfId="33" priority="39" stopIfTrue="1" operator="containsText" text="II">
      <formula>NOT(ISERROR(SEARCH("II",S345)))</formula>
    </cfRule>
    <cfRule type="containsText" dxfId="32" priority="40" stopIfTrue="1" operator="containsText" text="I">
      <formula>NOT(ISERROR(SEARCH("I",S345)))</formula>
    </cfRule>
  </conditionalFormatting>
  <conditionalFormatting sqref="S357">
    <cfRule type="containsText" dxfId="31" priority="25" operator="containsText" text="IV">
      <formula>NOT(ISERROR(SEARCH("IV",S357)))</formula>
    </cfRule>
    <cfRule type="containsText" dxfId="30" priority="26" operator="containsText" text="III">
      <formula>NOT(ISERROR(SEARCH("III",S357)))</formula>
    </cfRule>
    <cfRule type="containsText" dxfId="29" priority="27" operator="containsText" text="II">
      <formula>NOT(ISERROR(SEARCH("II",S357)))</formula>
    </cfRule>
    <cfRule type="containsText" dxfId="28" priority="28" operator="containsText" text="I">
      <formula>NOT(ISERROR(SEARCH("I",S357)))</formula>
    </cfRule>
    <cfRule type="containsText" dxfId="27" priority="29" stopIfTrue="1" operator="containsText" text="IV">
      <formula>NOT(ISERROR(SEARCH("IV",S357)))</formula>
    </cfRule>
    <cfRule type="containsText" dxfId="26" priority="30" stopIfTrue="1" operator="containsText" text="III">
      <formula>NOT(ISERROR(SEARCH("III",S357)))</formula>
    </cfRule>
    <cfRule type="containsText" dxfId="25" priority="31" stopIfTrue="1" operator="containsText" text="II">
      <formula>NOT(ISERROR(SEARCH("II",S357)))</formula>
    </cfRule>
    <cfRule type="containsText" dxfId="24" priority="32" stopIfTrue="1" operator="containsText" text="I">
      <formula>NOT(ISERROR(SEARCH("I",S357)))</formula>
    </cfRule>
  </conditionalFormatting>
  <conditionalFormatting sqref="S369">
    <cfRule type="containsText" dxfId="23" priority="17" operator="containsText" text="IV">
      <formula>NOT(ISERROR(SEARCH("IV",S369)))</formula>
    </cfRule>
    <cfRule type="containsText" dxfId="22" priority="18" operator="containsText" text="III">
      <formula>NOT(ISERROR(SEARCH("III",S369)))</formula>
    </cfRule>
    <cfRule type="containsText" dxfId="21" priority="19" operator="containsText" text="II">
      <formula>NOT(ISERROR(SEARCH("II",S369)))</formula>
    </cfRule>
    <cfRule type="containsText" dxfId="20" priority="20" operator="containsText" text="I">
      <formula>NOT(ISERROR(SEARCH("I",S369)))</formula>
    </cfRule>
    <cfRule type="containsText" dxfId="19" priority="21" stopIfTrue="1" operator="containsText" text="IV">
      <formula>NOT(ISERROR(SEARCH("IV",S369)))</formula>
    </cfRule>
    <cfRule type="containsText" dxfId="18" priority="22" stopIfTrue="1" operator="containsText" text="III">
      <formula>NOT(ISERROR(SEARCH("III",S369)))</formula>
    </cfRule>
    <cfRule type="containsText" dxfId="17" priority="23" stopIfTrue="1" operator="containsText" text="II">
      <formula>NOT(ISERROR(SEARCH("II",S369)))</formula>
    </cfRule>
    <cfRule type="containsText" dxfId="16" priority="24" stopIfTrue="1" operator="containsText" text="I">
      <formula>NOT(ISERROR(SEARCH("I",S369)))</formula>
    </cfRule>
  </conditionalFormatting>
  <conditionalFormatting sqref="S385">
    <cfRule type="containsText" dxfId="15" priority="9" operator="containsText" text="IV">
      <formula>NOT(ISERROR(SEARCH("IV",S385)))</formula>
    </cfRule>
    <cfRule type="containsText" dxfId="14" priority="10" operator="containsText" text="III">
      <formula>NOT(ISERROR(SEARCH("III",S385)))</formula>
    </cfRule>
    <cfRule type="containsText" dxfId="13" priority="11" operator="containsText" text="II">
      <formula>NOT(ISERROR(SEARCH("II",S385)))</formula>
    </cfRule>
    <cfRule type="containsText" dxfId="12" priority="12" operator="containsText" text="I">
      <formula>NOT(ISERROR(SEARCH("I",S385)))</formula>
    </cfRule>
    <cfRule type="containsText" dxfId="11" priority="13" stopIfTrue="1" operator="containsText" text="IV">
      <formula>NOT(ISERROR(SEARCH("IV",S385)))</formula>
    </cfRule>
    <cfRule type="containsText" dxfId="10" priority="14" stopIfTrue="1" operator="containsText" text="III">
      <formula>NOT(ISERROR(SEARCH("III",S385)))</formula>
    </cfRule>
    <cfRule type="containsText" dxfId="9" priority="15" stopIfTrue="1" operator="containsText" text="II">
      <formula>NOT(ISERROR(SEARCH("II",S385)))</formula>
    </cfRule>
    <cfRule type="containsText" dxfId="8" priority="16" stopIfTrue="1" operator="containsText" text="I">
      <formula>NOT(ISERROR(SEARCH("I",S385)))</formula>
    </cfRule>
  </conditionalFormatting>
  <conditionalFormatting sqref="S407">
    <cfRule type="containsText" dxfId="7" priority="1" operator="containsText" text="IV">
      <formula>NOT(ISERROR(SEARCH("IV",S407)))</formula>
    </cfRule>
    <cfRule type="containsText" dxfId="6" priority="2" operator="containsText" text="III">
      <formula>NOT(ISERROR(SEARCH("III",S407)))</formula>
    </cfRule>
    <cfRule type="containsText" dxfId="5" priority="3" operator="containsText" text="II">
      <formula>NOT(ISERROR(SEARCH("II",S407)))</formula>
    </cfRule>
    <cfRule type="containsText" dxfId="4" priority="4" operator="containsText" text="I">
      <formula>NOT(ISERROR(SEARCH("I",S407)))</formula>
    </cfRule>
    <cfRule type="containsText" dxfId="3" priority="5" stopIfTrue="1" operator="containsText" text="IV">
      <formula>NOT(ISERROR(SEARCH("IV",S407)))</formula>
    </cfRule>
    <cfRule type="containsText" dxfId="2" priority="6" stopIfTrue="1" operator="containsText" text="III">
      <formula>NOT(ISERROR(SEARCH("III",S407)))</formula>
    </cfRule>
    <cfRule type="containsText" dxfId="1" priority="7" stopIfTrue="1" operator="containsText" text="II">
      <formula>NOT(ISERROR(SEARCH("II",S407)))</formula>
    </cfRule>
    <cfRule type="containsText" dxfId="0" priority="8" stopIfTrue="1" operator="containsText" text="I">
      <formula>NOT(ISERROR(SEARCH("I",S407)))</formula>
    </cfRule>
  </conditionalFormatting>
  <dataValidations count="5">
    <dataValidation type="list" allowBlank="1" showErrorMessage="1" sqref="H352:H354 H364:H366">
      <formula1>Factores</formula1>
    </dataValidation>
    <dataValidation type="list" allowBlank="1" showInputMessage="1" showErrorMessage="1" errorTitle="Error" error="Seleccione uno de los valores indicados" promptTitle="Seleccione ND" prompt="10 - Muy Alto_x000a_6 - Alto_x000a_2 - Medio_x000a_0 - Bajo | N/A" sqref="M283:M294 M268:M281 M216:M227 M306:M314 M299 M339 M332 M259:M266 M247:M257 M229:M245 M9:M22 M25:M41 M44:M55 M57:M64 M66:M73 M75:M84 M86:M93 M95:M107 M109:M117 M119:M127 M129:M140 M142:M160 M162:M173 M175:M192 M194:M196 M198:M214">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283:Q284 Q286:Q294 Q268:Q281 Q216:Q227 Q306:Q314 Q299 Q339 Q332 Q259:Q266 Q247:Q257 Q229:Q245 Q9:Q22 Q25:Q41 Q44:Q55 Q57:Q64 Q66:Q73 Q75:Q84 Q86:Q93 Q95:Q107 Q109:Q117 Q119:Q127 Q129:Q140 Q142:Q160 Q162:Q173 Q175:Q192 Q194:Q196 Q198:Q214">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460 N9:N294 N298:N299 N306:N347 N349:N458">
      <formula1>NE</formula1>
    </dataValidation>
    <dataValidation operator="equal" allowBlank="1" showErrorMessage="1" sqref="Z49:Z51 Z87:Z93 Z54:Z55 Z67:Z72 Z129:Z137 Z184:Z190 Z109:Z117 Z25:Z35 Z216:Z225 Z9:Z16 Z459 Z256:Z257 Z162:Z170 Z175:Z182 Z285:Z292 Z206:Z214 Z259:Z264 Z39:Z41 Z76:Z84 Z95:Z105 Z294 Z44:Z47 Z57:Z63 Z194 Z198:Z204 Z247:Z254 Z272:Z280 Z268:Z270 Z306:Z314 Z230:Z245 Z192 Z339 Z142:Z160 Z139:Z140 Z120:Z127 Z107 Z21:Z22">
      <formula2>0</formula2>
    </dataValidation>
  </dataValidations>
  <pageMargins left="0.59055118110236227" right="0.59055118110236227" top="0.39370078740157483" bottom="0.39370078740157483" header="0.31496062992125984" footer="0.31496062992125984"/>
  <pageSetup scale="3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11" customWidth="1"/>
    <col min="2" max="2" width="11.42578125" style="11"/>
    <col min="3" max="3" width="74.5703125" style="11" customWidth="1"/>
    <col min="4" max="7" width="11.42578125" style="11"/>
    <col min="8" max="8" width="12.5703125" style="11" customWidth="1"/>
    <col min="9" max="9" width="13.140625" style="11" customWidth="1"/>
    <col min="10" max="10" width="15" style="11" customWidth="1"/>
    <col min="11" max="256" width="11.42578125" style="11"/>
    <col min="257" max="257" width="21" style="11" customWidth="1"/>
    <col min="258" max="258" width="11.42578125" style="11"/>
    <col min="259" max="259" width="74.5703125" style="11" customWidth="1"/>
    <col min="260" max="263" width="11.42578125" style="11"/>
    <col min="264" max="264" width="12.5703125" style="11" customWidth="1"/>
    <col min="265" max="265" width="13.140625" style="11" customWidth="1"/>
    <col min="266" max="266" width="15" style="11" customWidth="1"/>
    <col min="267" max="512" width="11.42578125" style="11"/>
    <col min="513" max="513" width="21" style="11" customWidth="1"/>
    <col min="514" max="514" width="11.42578125" style="11"/>
    <col min="515" max="515" width="74.5703125" style="11" customWidth="1"/>
    <col min="516" max="519" width="11.42578125" style="11"/>
    <col min="520" max="520" width="12.5703125" style="11" customWidth="1"/>
    <col min="521" max="521" width="13.140625" style="11" customWidth="1"/>
    <col min="522" max="522" width="15" style="11" customWidth="1"/>
    <col min="523" max="768" width="11.42578125" style="11"/>
    <col min="769" max="769" width="21" style="11" customWidth="1"/>
    <col min="770" max="770" width="11.42578125" style="11"/>
    <col min="771" max="771" width="74.5703125" style="11" customWidth="1"/>
    <col min="772" max="775" width="11.42578125" style="11"/>
    <col min="776" max="776" width="12.5703125" style="11" customWidth="1"/>
    <col min="777" max="777" width="13.140625" style="11" customWidth="1"/>
    <col min="778" max="778" width="15" style="11" customWidth="1"/>
    <col min="779" max="1024" width="11.42578125" style="11"/>
    <col min="1025" max="1025" width="21" style="11" customWidth="1"/>
    <col min="1026" max="1026" width="11.42578125" style="11"/>
    <col min="1027" max="1027" width="74.5703125" style="11" customWidth="1"/>
    <col min="1028" max="1031" width="11.42578125" style="11"/>
    <col min="1032" max="1032" width="12.5703125" style="11" customWidth="1"/>
    <col min="1033" max="1033" width="13.140625" style="11" customWidth="1"/>
    <col min="1034" max="1034" width="15" style="11" customWidth="1"/>
    <col min="1035" max="1280" width="11.42578125" style="11"/>
    <col min="1281" max="1281" width="21" style="11" customWidth="1"/>
    <col min="1282" max="1282" width="11.42578125" style="11"/>
    <col min="1283" max="1283" width="74.5703125" style="11" customWidth="1"/>
    <col min="1284" max="1287" width="11.42578125" style="11"/>
    <col min="1288" max="1288" width="12.5703125" style="11" customWidth="1"/>
    <col min="1289" max="1289" width="13.140625" style="11" customWidth="1"/>
    <col min="1290" max="1290" width="15" style="11" customWidth="1"/>
    <col min="1291" max="1536" width="11.42578125" style="11"/>
    <col min="1537" max="1537" width="21" style="11" customWidth="1"/>
    <col min="1538" max="1538" width="11.42578125" style="11"/>
    <col min="1539" max="1539" width="74.5703125" style="11" customWidth="1"/>
    <col min="1540" max="1543" width="11.42578125" style="11"/>
    <col min="1544" max="1544" width="12.5703125" style="11" customWidth="1"/>
    <col min="1545" max="1545" width="13.140625" style="11" customWidth="1"/>
    <col min="1546" max="1546" width="15" style="11" customWidth="1"/>
    <col min="1547" max="1792" width="11.42578125" style="11"/>
    <col min="1793" max="1793" width="21" style="11" customWidth="1"/>
    <col min="1794" max="1794" width="11.42578125" style="11"/>
    <col min="1795" max="1795" width="74.5703125" style="11" customWidth="1"/>
    <col min="1796" max="1799" width="11.42578125" style="11"/>
    <col min="1800" max="1800" width="12.5703125" style="11" customWidth="1"/>
    <col min="1801" max="1801" width="13.140625" style="11" customWidth="1"/>
    <col min="1802" max="1802" width="15" style="11" customWidth="1"/>
    <col min="1803" max="2048" width="11.42578125" style="11"/>
    <col min="2049" max="2049" width="21" style="11" customWidth="1"/>
    <col min="2050" max="2050" width="11.42578125" style="11"/>
    <col min="2051" max="2051" width="74.5703125" style="11" customWidth="1"/>
    <col min="2052" max="2055" width="11.42578125" style="11"/>
    <col min="2056" max="2056" width="12.5703125" style="11" customWidth="1"/>
    <col min="2057" max="2057" width="13.140625" style="11" customWidth="1"/>
    <col min="2058" max="2058" width="15" style="11" customWidth="1"/>
    <col min="2059" max="2304" width="11.42578125" style="11"/>
    <col min="2305" max="2305" width="21" style="11" customWidth="1"/>
    <col min="2306" max="2306" width="11.42578125" style="11"/>
    <col min="2307" max="2307" width="74.5703125" style="11" customWidth="1"/>
    <col min="2308" max="2311" width="11.42578125" style="11"/>
    <col min="2312" max="2312" width="12.5703125" style="11" customWidth="1"/>
    <col min="2313" max="2313" width="13.140625" style="11" customWidth="1"/>
    <col min="2314" max="2314" width="15" style="11" customWidth="1"/>
    <col min="2315" max="2560" width="11.42578125" style="11"/>
    <col min="2561" max="2561" width="21" style="11" customWidth="1"/>
    <col min="2562" max="2562" width="11.42578125" style="11"/>
    <col min="2563" max="2563" width="74.5703125" style="11" customWidth="1"/>
    <col min="2564" max="2567" width="11.42578125" style="11"/>
    <col min="2568" max="2568" width="12.5703125" style="11" customWidth="1"/>
    <col min="2569" max="2569" width="13.140625" style="11" customWidth="1"/>
    <col min="2570" max="2570" width="15" style="11" customWidth="1"/>
    <col min="2571" max="2816" width="11.42578125" style="11"/>
    <col min="2817" max="2817" width="21" style="11" customWidth="1"/>
    <col min="2818" max="2818" width="11.42578125" style="11"/>
    <col min="2819" max="2819" width="74.5703125" style="11" customWidth="1"/>
    <col min="2820" max="2823" width="11.42578125" style="11"/>
    <col min="2824" max="2824" width="12.5703125" style="11" customWidth="1"/>
    <col min="2825" max="2825" width="13.140625" style="11" customWidth="1"/>
    <col min="2826" max="2826" width="15" style="11" customWidth="1"/>
    <col min="2827" max="3072" width="11.42578125" style="11"/>
    <col min="3073" max="3073" width="21" style="11" customWidth="1"/>
    <col min="3074" max="3074" width="11.42578125" style="11"/>
    <col min="3075" max="3075" width="74.5703125" style="11" customWidth="1"/>
    <col min="3076" max="3079" width="11.42578125" style="11"/>
    <col min="3080" max="3080" width="12.5703125" style="11" customWidth="1"/>
    <col min="3081" max="3081" width="13.140625" style="11" customWidth="1"/>
    <col min="3082" max="3082" width="15" style="11" customWidth="1"/>
    <col min="3083" max="3328" width="11.42578125" style="11"/>
    <col min="3329" max="3329" width="21" style="11" customWidth="1"/>
    <col min="3330" max="3330" width="11.42578125" style="11"/>
    <col min="3331" max="3331" width="74.5703125" style="11" customWidth="1"/>
    <col min="3332" max="3335" width="11.42578125" style="11"/>
    <col min="3336" max="3336" width="12.5703125" style="11" customWidth="1"/>
    <col min="3337" max="3337" width="13.140625" style="11" customWidth="1"/>
    <col min="3338" max="3338" width="15" style="11" customWidth="1"/>
    <col min="3339" max="3584" width="11.42578125" style="11"/>
    <col min="3585" max="3585" width="21" style="11" customWidth="1"/>
    <col min="3586" max="3586" width="11.42578125" style="11"/>
    <col min="3587" max="3587" width="74.5703125" style="11" customWidth="1"/>
    <col min="3588" max="3591" width="11.42578125" style="11"/>
    <col min="3592" max="3592" width="12.5703125" style="11" customWidth="1"/>
    <col min="3593" max="3593" width="13.140625" style="11" customWidth="1"/>
    <col min="3594" max="3594" width="15" style="11" customWidth="1"/>
    <col min="3595" max="3840" width="11.42578125" style="11"/>
    <col min="3841" max="3841" width="21" style="11" customWidth="1"/>
    <col min="3842" max="3842" width="11.42578125" style="11"/>
    <col min="3843" max="3843" width="74.5703125" style="11" customWidth="1"/>
    <col min="3844" max="3847" width="11.42578125" style="11"/>
    <col min="3848" max="3848" width="12.5703125" style="11" customWidth="1"/>
    <col min="3849" max="3849" width="13.140625" style="11" customWidth="1"/>
    <col min="3850" max="3850" width="15" style="11" customWidth="1"/>
    <col min="3851" max="4096" width="11.42578125" style="11"/>
    <col min="4097" max="4097" width="21" style="11" customWidth="1"/>
    <col min="4098" max="4098" width="11.42578125" style="11"/>
    <col min="4099" max="4099" width="74.5703125" style="11" customWidth="1"/>
    <col min="4100" max="4103" width="11.42578125" style="11"/>
    <col min="4104" max="4104" width="12.5703125" style="11" customWidth="1"/>
    <col min="4105" max="4105" width="13.140625" style="11" customWidth="1"/>
    <col min="4106" max="4106" width="15" style="11" customWidth="1"/>
    <col min="4107" max="4352" width="11.42578125" style="11"/>
    <col min="4353" max="4353" width="21" style="11" customWidth="1"/>
    <col min="4354" max="4354" width="11.42578125" style="11"/>
    <col min="4355" max="4355" width="74.5703125" style="11" customWidth="1"/>
    <col min="4356" max="4359" width="11.42578125" style="11"/>
    <col min="4360" max="4360" width="12.5703125" style="11" customWidth="1"/>
    <col min="4361" max="4361" width="13.140625" style="11" customWidth="1"/>
    <col min="4362" max="4362" width="15" style="11" customWidth="1"/>
    <col min="4363" max="4608" width="11.42578125" style="11"/>
    <col min="4609" max="4609" width="21" style="11" customWidth="1"/>
    <col min="4610" max="4610" width="11.42578125" style="11"/>
    <col min="4611" max="4611" width="74.5703125" style="11" customWidth="1"/>
    <col min="4612" max="4615" width="11.42578125" style="11"/>
    <col min="4616" max="4616" width="12.5703125" style="11" customWidth="1"/>
    <col min="4617" max="4617" width="13.140625" style="11" customWidth="1"/>
    <col min="4618" max="4618" width="15" style="11" customWidth="1"/>
    <col min="4619" max="4864" width="11.42578125" style="11"/>
    <col min="4865" max="4865" width="21" style="11" customWidth="1"/>
    <col min="4866" max="4866" width="11.42578125" style="11"/>
    <col min="4867" max="4867" width="74.5703125" style="11" customWidth="1"/>
    <col min="4868" max="4871" width="11.42578125" style="11"/>
    <col min="4872" max="4872" width="12.5703125" style="11" customWidth="1"/>
    <col min="4873" max="4873" width="13.140625" style="11" customWidth="1"/>
    <col min="4874" max="4874" width="15" style="11" customWidth="1"/>
    <col min="4875" max="5120" width="11.42578125" style="11"/>
    <col min="5121" max="5121" width="21" style="11" customWidth="1"/>
    <col min="5122" max="5122" width="11.42578125" style="11"/>
    <col min="5123" max="5123" width="74.5703125" style="11" customWidth="1"/>
    <col min="5124" max="5127" width="11.42578125" style="11"/>
    <col min="5128" max="5128" width="12.5703125" style="11" customWidth="1"/>
    <col min="5129" max="5129" width="13.140625" style="11" customWidth="1"/>
    <col min="5130" max="5130" width="15" style="11" customWidth="1"/>
    <col min="5131" max="5376" width="11.42578125" style="11"/>
    <col min="5377" max="5377" width="21" style="11" customWidth="1"/>
    <col min="5378" max="5378" width="11.42578125" style="11"/>
    <col min="5379" max="5379" width="74.5703125" style="11" customWidth="1"/>
    <col min="5380" max="5383" width="11.42578125" style="11"/>
    <col min="5384" max="5384" width="12.5703125" style="11" customWidth="1"/>
    <col min="5385" max="5385" width="13.140625" style="11" customWidth="1"/>
    <col min="5386" max="5386" width="15" style="11" customWidth="1"/>
    <col min="5387" max="5632" width="11.42578125" style="11"/>
    <col min="5633" max="5633" width="21" style="11" customWidth="1"/>
    <col min="5634" max="5634" width="11.42578125" style="11"/>
    <col min="5635" max="5635" width="74.5703125" style="11" customWidth="1"/>
    <col min="5636" max="5639" width="11.42578125" style="11"/>
    <col min="5640" max="5640" width="12.5703125" style="11" customWidth="1"/>
    <col min="5641" max="5641" width="13.140625" style="11" customWidth="1"/>
    <col min="5642" max="5642" width="15" style="11" customWidth="1"/>
    <col min="5643" max="5888" width="11.42578125" style="11"/>
    <col min="5889" max="5889" width="21" style="11" customWidth="1"/>
    <col min="5890" max="5890" width="11.42578125" style="11"/>
    <col min="5891" max="5891" width="74.5703125" style="11" customWidth="1"/>
    <col min="5892" max="5895" width="11.42578125" style="11"/>
    <col min="5896" max="5896" width="12.5703125" style="11" customWidth="1"/>
    <col min="5897" max="5897" width="13.140625" style="11" customWidth="1"/>
    <col min="5898" max="5898" width="15" style="11" customWidth="1"/>
    <col min="5899" max="6144" width="11.42578125" style="11"/>
    <col min="6145" max="6145" width="21" style="11" customWidth="1"/>
    <col min="6146" max="6146" width="11.42578125" style="11"/>
    <col min="6147" max="6147" width="74.5703125" style="11" customWidth="1"/>
    <col min="6148" max="6151" width="11.42578125" style="11"/>
    <col min="6152" max="6152" width="12.5703125" style="11" customWidth="1"/>
    <col min="6153" max="6153" width="13.140625" style="11" customWidth="1"/>
    <col min="6154" max="6154" width="15" style="11" customWidth="1"/>
    <col min="6155" max="6400" width="11.42578125" style="11"/>
    <col min="6401" max="6401" width="21" style="11" customWidth="1"/>
    <col min="6402" max="6402" width="11.42578125" style="11"/>
    <col min="6403" max="6403" width="74.5703125" style="11" customWidth="1"/>
    <col min="6404" max="6407" width="11.42578125" style="11"/>
    <col min="6408" max="6408" width="12.5703125" style="11" customWidth="1"/>
    <col min="6409" max="6409" width="13.140625" style="11" customWidth="1"/>
    <col min="6410" max="6410" width="15" style="11" customWidth="1"/>
    <col min="6411" max="6656" width="11.42578125" style="11"/>
    <col min="6657" max="6657" width="21" style="11" customWidth="1"/>
    <col min="6658" max="6658" width="11.42578125" style="11"/>
    <col min="6659" max="6659" width="74.5703125" style="11" customWidth="1"/>
    <col min="6660" max="6663" width="11.42578125" style="11"/>
    <col min="6664" max="6664" width="12.5703125" style="11" customWidth="1"/>
    <col min="6665" max="6665" width="13.140625" style="11" customWidth="1"/>
    <col min="6666" max="6666" width="15" style="11" customWidth="1"/>
    <col min="6667" max="6912" width="11.42578125" style="11"/>
    <col min="6913" max="6913" width="21" style="11" customWidth="1"/>
    <col min="6914" max="6914" width="11.42578125" style="11"/>
    <col min="6915" max="6915" width="74.5703125" style="11" customWidth="1"/>
    <col min="6916" max="6919" width="11.42578125" style="11"/>
    <col min="6920" max="6920" width="12.5703125" style="11" customWidth="1"/>
    <col min="6921" max="6921" width="13.140625" style="11" customWidth="1"/>
    <col min="6922" max="6922" width="15" style="11" customWidth="1"/>
    <col min="6923" max="7168" width="11.42578125" style="11"/>
    <col min="7169" max="7169" width="21" style="11" customWidth="1"/>
    <col min="7170" max="7170" width="11.42578125" style="11"/>
    <col min="7171" max="7171" width="74.5703125" style="11" customWidth="1"/>
    <col min="7172" max="7175" width="11.42578125" style="11"/>
    <col min="7176" max="7176" width="12.5703125" style="11" customWidth="1"/>
    <col min="7177" max="7177" width="13.140625" style="11" customWidth="1"/>
    <col min="7178" max="7178" width="15" style="11" customWidth="1"/>
    <col min="7179" max="7424" width="11.42578125" style="11"/>
    <col min="7425" max="7425" width="21" style="11" customWidth="1"/>
    <col min="7426" max="7426" width="11.42578125" style="11"/>
    <col min="7427" max="7427" width="74.5703125" style="11" customWidth="1"/>
    <col min="7428" max="7431" width="11.42578125" style="11"/>
    <col min="7432" max="7432" width="12.5703125" style="11" customWidth="1"/>
    <col min="7433" max="7433" width="13.140625" style="11" customWidth="1"/>
    <col min="7434" max="7434" width="15" style="11" customWidth="1"/>
    <col min="7435" max="7680" width="11.42578125" style="11"/>
    <col min="7681" max="7681" width="21" style="11" customWidth="1"/>
    <col min="7682" max="7682" width="11.42578125" style="11"/>
    <col min="7683" max="7683" width="74.5703125" style="11" customWidth="1"/>
    <col min="7684" max="7687" width="11.42578125" style="11"/>
    <col min="7688" max="7688" width="12.5703125" style="11" customWidth="1"/>
    <col min="7689" max="7689" width="13.140625" style="11" customWidth="1"/>
    <col min="7690" max="7690" width="15" style="11" customWidth="1"/>
    <col min="7691" max="7936" width="11.42578125" style="11"/>
    <col min="7937" max="7937" width="21" style="11" customWidth="1"/>
    <col min="7938" max="7938" width="11.42578125" style="11"/>
    <col min="7939" max="7939" width="74.5703125" style="11" customWidth="1"/>
    <col min="7940" max="7943" width="11.42578125" style="11"/>
    <col min="7944" max="7944" width="12.5703125" style="11" customWidth="1"/>
    <col min="7945" max="7945" width="13.140625" style="11" customWidth="1"/>
    <col min="7946" max="7946" width="15" style="11" customWidth="1"/>
    <col min="7947" max="8192" width="11.42578125" style="11"/>
    <col min="8193" max="8193" width="21" style="11" customWidth="1"/>
    <col min="8194" max="8194" width="11.42578125" style="11"/>
    <col min="8195" max="8195" width="74.5703125" style="11" customWidth="1"/>
    <col min="8196" max="8199" width="11.42578125" style="11"/>
    <col min="8200" max="8200" width="12.5703125" style="11" customWidth="1"/>
    <col min="8201" max="8201" width="13.140625" style="11" customWidth="1"/>
    <col min="8202" max="8202" width="15" style="11" customWidth="1"/>
    <col min="8203" max="8448" width="11.42578125" style="11"/>
    <col min="8449" max="8449" width="21" style="11" customWidth="1"/>
    <col min="8450" max="8450" width="11.42578125" style="11"/>
    <col min="8451" max="8451" width="74.5703125" style="11" customWidth="1"/>
    <col min="8452" max="8455" width="11.42578125" style="11"/>
    <col min="8456" max="8456" width="12.5703125" style="11" customWidth="1"/>
    <col min="8457" max="8457" width="13.140625" style="11" customWidth="1"/>
    <col min="8458" max="8458" width="15" style="11" customWidth="1"/>
    <col min="8459" max="8704" width="11.42578125" style="11"/>
    <col min="8705" max="8705" width="21" style="11" customWidth="1"/>
    <col min="8706" max="8706" width="11.42578125" style="11"/>
    <col min="8707" max="8707" width="74.5703125" style="11" customWidth="1"/>
    <col min="8708" max="8711" width="11.42578125" style="11"/>
    <col min="8712" max="8712" width="12.5703125" style="11" customWidth="1"/>
    <col min="8713" max="8713" width="13.140625" style="11" customWidth="1"/>
    <col min="8714" max="8714" width="15" style="11" customWidth="1"/>
    <col min="8715" max="8960" width="11.42578125" style="11"/>
    <col min="8961" max="8961" width="21" style="11" customWidth="1"/>
    <col min="8962" max="8962" width="11.42578125" style="11"/>
    <col min="8963" max="8963" width="74.5703125" style="11" customWidth="1"/>
    <col min="8964" max="8967" width="11.42578125" style="11"/>
    <col min="8968" max="8968" width="12.5703125" style="11" customWidth="1"/>
    <col min="8969" max="8969" width="13.140625" style="11" customWidth="1"/>
    <col min="8970" max="8970" width="15" style="11" customWidth="1"/>
    <col min="8971" max="9216" width="11.42578125" style="11"/>
    <col min="9217" max="9217" width="21" style="11" customWidth="1"/>
    <col min="9218" max="9218" width="11.42578125" style="11"/>
    <col min="9219" max="9219" width="74.5703125" style="11" customWidth="1"/>
    <col min="9220" max="9223" width="11.42578125" style="11"/>
    <col min="9224" max="9224" width="12.5703125" style="11" customWidth="1"/>
    <col min="9225" max="9225" width="13.140625" style="11" customWidth="1"/>
    <col min="9226" max="9226" width="15" style="11" customWidth="1"/>
    <col min="9227" max="9472" width="11.42578125" style="11"/>
    <col min="9473" max="9473" width="21" style="11" customWidth="1"/>
    <col min="9474" max="9474" width="11.42578125" style="11"/>
    <col min="9475" max="9475" width="74.5703125" style="11" customWidth="1"/>
    <col min="9476" max="9479" width="11.42578125" style="11"/>
    <col min="9480" max="9480" width="12.5703125" style="11" customWidth="1"/>
    <col min="9481" max="9481" width="13.140625" style="11" customWidth="1"/>
    <col min="9482" max="9482" width="15" style="11" customWidth="1"/>
    <col min="9483" max="9728" width="11.42578125" style="11"/>
    <col min="9729" max="9729" width="21" style="11" customWidth="1"/>
    <col min="9730" max="9730" width="11.42578125" style="11"/>
    <col min="9731" max="9731" width="74.5703125" style="11" customWidth="1"/>
    <col min="9732" max="9735" width="11.42578125" style="11"/>
    <col min="9736" max="9736" width="12.5703125" style="11" customWidth="1"/>
    <col min="9737" max="9737" width="13.140625" style="11" customWidth="1"/>
    <col min="9738" max="9738" width="15" style="11" customWidth="1"/>
    <col min="9739" max="9984" width="11.42578125" style="11"/>
    <col min="9985" max="9985" width="21" style="11" customWidth="1"/>
    <col min="9986" max="9986" width="11.42578125" style="11"/>
    <col min="9987" max="9987" width="74.5703125" style="11" customWidth="1"/>
    <col min="9988" max="9991" width="11.42578125" style="11"/>
    <col min="9992" max="9992" width="12.5703125" style="11" customWidth="1"/>
    <col min="9993" max="9993" width="13.140625" style="11" customWidth="1"/>
    <col min="9994" max="9994" width="15" style="11" customWidth="1"/>
    <col min="9995" max="10240" width="11.42578125" style="11"/>
    <col min="10241" max="10241" width="21" style="11" customWidth="1"/>
    <col min="10242" max="10242" width="11.42578125" style="11"/>
    <col min="10243" max="10243" width="74.5703125" style="11" customWidth="1"/>
    <col min="10244" max="10247" width="11.42578125" style="11"/>
    <col min="10248" max="10248" width="12.5703125" style="11" customWidth="1"/>
    <col min="10249" max="10249" width="13.140625" style="11" customWidth="1"/>
    <col min="10250" max="10250" width="15" style="11" customWidth="1"/>
    <col min="10251" max="10496" width="11.42578125" style="11"/>
    <col min="10497" max="10497" width="21" style="11" customWidth="1"/>
    <col min="10498" max="10498" width="11.42578125" style="11"/>
    <col min="10499" max="10499" width="74.5703125" style="11" customWidth="1"/>
    <col min="10500" max="10503" width="11.42578125" style="11"/>
    <col min="10504" max="10504" width="12.5703125" style="11" customWidth="1"/>
    <col min="10505" max="10505" width="13.140625" style="11" customWidth="1"/>
    <col min="10506" max="10506" width="15" style="11" customWidth="1"/>
    <col min="10507" max="10752" width="11.42578125" style="11"/>
    <col min="10753" max="10753" width="21" style="11" customWidth="1"/>
    <col min="10754" max="10754" width="11.42578125" style="11"/>
    <col min="10755" max="10755" width="74.5703125" style="11" customWidth="1"/>
    <col min="10756" max="10759" width="11.42578125" style="11"/>
    <col min="10760" max="10760" width="12.5703125" style="11" customWidth="1"/>
    <col min="10761" max="10761" width="13.140625" style="11" customWidth="1"/>
    <col min="10762" max="10762" width="15" style="11" customWidth="1"/>
    <col min="10763" max="11008" width="11.42578125" style="11"/>
    <col min="11009" max="11009" width="21" style="11" customWidth="1"/>
    <col min="11010" max="11010" width="11.42578125" style="11"/>
    <col min="11011" max="11011" width="74.5703125" style="11" customWidth="1"/>
    <col min="11012" max="11015" width="11.42578125" style="11"/>
    <col min="11016" max="11016" width="12.5703125" style="11" customWidth="1"/>
    <col min="11017" max="11017" width="13.140625" style="11" customWidth="1"/>
    <col min="11018" max="11018" width="15" style="11" customWidth="1"/>
    <col min="11019" max="11264" width="11.42578125" style="11"/>
    <col min="11265" max="11265" width="21" style="11" customWidth="1"/>
    <col min="11266" max="11266" width="11.42578125" style="11"/>
    <col min="11267" max="11267" width="74.5703125" style="11" customWidth="1"/>
    <col min="11268" max="11271" width="11.42578125" style="11"/>
    <col min="11272" max="11272" width="12.5703125" style="11" customWidth="1"/>
    <col min="11273" max="11273" width="13.140625" style="11" customWidth="1"/>
    <col min="11274" max="11274" width="15" style="11" customWidth="1"/>
    <col min="11275" max="11520" width="11.42578125" style="11"/>
    <col min="11521" max="11521" width="21" style="11" customWidth="1"/>
    <col min="11522" max="11522" width="11.42578125" style="11"/>
    <col min="11523" max="11523" width="74.5703125" style="11" customWidth="1"/>
    <col min="11524" max="11527" width="11.42578125" style="11"/>
    <col min="11528" max="11528" width="12.5703125" style="11" customWidth="1"/>
    <col min="11529" max="11529" width="13.140625" style="11" customWidth="1"/>
    <col min="11530" max="11530" width="15" style="11" customWidth="1"/>
    <col min="11531" max="11776" width="11.42578125" style="11"/>
    <col min="11777" max="11777" width="21" style="11" customWidth="1"/>
    <col min="11778" max="11778" width="11.42578125" style="11"/>
    <col min="11779" max="11779" width="74.5703125" style="11" customWidth="1"/>
    <col min="11780" max="11783" width="11.42578125" style="11"/>
    <col min="11784" max="11784" width="12.5703125" style="11" customWidth="1"/>
    <col min="11785" max="11785" width="13.140625" style="11" customWidth="1"/>
    <col min="11786" max="11786" width="15" style="11" customWidth="1"/>
    <col min="11787" max="12032" width="11.42578125" style="11"/>
    <col min="12033" max="12033" width="21" style="11" customWidth="1"/>
    <col min="12034" max="12034" width="11.42578125" style="11"/>
    <col min="12035" max="12035" width="74.5703125" style="11" customWidth="1"/>
    <col min="12036" max="12039" width="11.42578125" style="11"/>
    <col min="12040" max="12040" width="12.5703125" style="11" customWidth="1"/>
    <col min="12041" max="12041" width="13.140625" style="11" customWidth="1"/>
    <col min="12042" max="12042" width="15" style="11" customWidth="1"/>
    <col min="12043" max="12288" width="11.42578125" style="11"/>
    <col min="12289" max="12289" width="21" style="11" customWidth="1"/>
    <col min="12290" max="12290" width="11.42578125" style="11"/>
    <col min="12291" max="12291" width="74.5703125" style="11" customWidth="1"/>
    <col min="12292" max="12295" width="11.42578125" style="11"/>
    <col min="12296" max="12296" width="12.5703125" style="11" customWidth="1"/>
    <col min="12297" max="12297" width="13.140625" style="11" customWidth="1"/>
    <col min="12298" max="12298" width="15" style="11" customWidth="1"/>
    <col min="12299" max="12544" width="11.42578125" style="11"/>
    <col min="12545" max="12545" width="21" style="11" customWidth="1"/>
    <col min="12546" max="12546" width="11.42578125" style="11"/>
    <col min="12547" max="12547" width="74.5703125" style="11" customWidth="1"/>
    <col min="12548" max="12551" width="11.42578125" style="11"/>
    <col min="12552" max="12552" width="12.5703125" style="11" customWidth="1"/>
    <col min="12553" max="12553" width="13.140625" style="11" customWidth="1"/>
    <col min="12554" max="12554" width="15" style="11" customWidth="1"/>
    <col min="12555" max="12800" width="11.42578125" style="11"/>
    <col min="12801" max="12801" width="21" style="11" customWidth="1"/>
    <col min="12802" max="12802" width="11.42578125" style="11"/>
    <col min="12803" max="12803" width="74.5703125" style="11" customWidth="1"/>
    <col min="12804" max="12807" width="11.42578125" style="11"/>
    <col min="12808" max="12808" width="12.5703125" style="11" customWidth="1"/>
    <col min="12809" max="12809" width="13.140625" style="11" customWidth="1"/>
    <col min="12810" max="12810" width="15" style="11" customWidth="1"/>
    <col min="12811" max="13056" width="11.42578125" style="11"/>
    <col min="13057" max="13057" width="21" style="11" customWidth="1"/>
    <col min="13058" max="13058" width="11.42578125" style="11"/>
    <col min="13059" max="13059" width="74.5703125" style="11" customWidth="1"/>
    <col min="13060" max="13063" width="11.42578125" style="11"/>
    <col min="13064" max="13064" width="12.5703125" style="11" customWidth="1"/>
    <col min="13065" max="13065" width="13.140625" style="11" customWidth="1"/>
    <col min="13066" max="13066" width="15" style="11" customWidth="1"/>
    <col min="13067" max="13312" width="11.42578125" style="11"/>
    <col min="13313" max="13313" width="21" style="11" customWidth="1"/>
    <col min="13314" max="13314" width="11.42578125" style="11"/>
    <col min="13315" max="13315" width="74.5703125" style="11" customWidth="1"/>
    <col min="13316" max="13319" width="11.42578125" style="11"/>
    <col min="13320" max="13320" width="12.5703125" style="11" customWidth="1"/>
    <col min="13321" max="13321" width="13.140625" style="11" customWidth="1"/>
    <col min="13322" max="13322" width="15" style="11" customWidth="1"/>
    <col min="13323" max="13568" width="11.42578125" style="11"/>
    <col min="13569" max="13569" width="21" style="11" customWidth="1"/>
    <col min="13570" max="13570" width="11.42578125" style="11"/>
    <col min="13571" max="13571" width="74.5703125" style="11" customWidth="1"/>
    <col min="13572" max="13575" width="11.42578125" style="11"/>
    <col min="13576" max="13576" width="12.5703125" style="11" customWidth="1"/>
    <col min="13577" max="13577" width="13.140625" style="11" customWidth="1"/>
    <col min="13578" max="13578" width="15" style="11" customWidth="1"/>
    <col min="13579" max="13824" width="11.42578125" style="11"/>
    <col min="13825" max="13825" width="21" style="11" customWidth="1"/>
    <col min="13826" max="13826" width="11.42578125" style="11"/>
    <col min="13827" max="13827" width="74.5703125" style="11" customWidth="1"/>
    <col min="13828" max="13831" width="11.42578125" style="11"/>
    <col min="13832" max="13832" width="12.5703125" style="11" customWidth="1"/>
    <col min="13833" max="13833" width="13.140625" style="11" customWidth="1"/>
    <col min="13834" max="13834" width="15" style="11" customWidth="1"/>
    <col min="13835" max="14080" width="11.42578125" style="11"/>
    <col min="14081" max="14081" width="21" style="11" customWidth="1"/>
    <col min="14082" max="14082" width="11.42578125" style="11"/>
    <col min="14083" max="14083" width="74.5703125" style="11" customWidth="1"/>
    <col min="14084" max="14087" width="11.42578125" style="11"/>
    <col min="14088" max="14088" width="12.5703125" style="11" customWidth="1"/>
    <col min="14089" max="14089" width="13.140625" style="11" customWidth="1"/>
    <col min="14090" max="14090" width="15" style="11" customWidth="1"/>
    <col min="14091" max="14336" width="11.42578125" style="11"/>
    <col min="14337" max="14337" width="21" style="11" customWidth="1"/>
    <col min="14338" max="14338" width="11.42578125" style="11"/>
    <col min="14339" max="14339" width="74.5703125" style="11" customWidth="1"/>
    <col min="14340" max="14343" width="11.42578125" style="11"/>
    <col min="14344" max="14344" width="12.5703125" style="11" customWidth="1"/>
    <col min="14345" max="14345" width="13.140625" style="11" customWidth="1"/>
    <col min="14346" max="14346" width="15" style="11" customWidth="1"/>
    <col min="14347" max="14592" width="11.42578125" style="11"/>
    <col min="14593" max="14593" width="21" style="11" customWidth="1"/>
    <col min="14594" max="14594" width="11.42578125" style="11"/>
    <col min="14595" max="14595" width="74.5703125" style="11" customWidth="1"/>
    <col min="14596" max="14599" width="11.42578125" style="11"/>
    <col min="14600" max="14600" width="12.5703125" style="11" customWidth="1"/>
    <col min="14601" max="14601" width="13.140625" style="11" customWidth="1"/>
    <col min="14602" max="14602" width="15" style="11" customWidth="1"/>
    <col min="14603" max="14848" width="11.42578125" style="11"/>
    <col min="14849" max="14849" width="21" style="11" customWidth="1"/>
    <col min="14850" max="14850" width="11.42578125" style="11"/>
    <col min="14851" max="14851" width="74.5703125" style="11" customWidth="1"/>
    <col min="14852" max="14855" width="11.42578125" style="11"/>
    <col min="14856" max="14856" width="12.5703125" style="11" customWidth="1"/>
    <col min="14857" max="14857" width="13.140625" style="11" customWidth="1"/>
    <col min="14858" max="14858" width="15" style="11" customWidth="1"/>
    <col min="14859" max="15104" width="11.42578125" style="11"/>
    <col min="15105" max="15105" width="21" style="11" customWidth="1"/>
    <col min="15106" max="15106" width="11.42578125" style="11"/>
    <col min="15107" max="15107" width="74.5703125" style="11" customWidth="1"/>
    <col min="15108" max="15111" width="11.42578125" style="11"/>
    <col min="15112" max="15112" width="12.5703125" style="11" customWidth="1"/>
    <col min="15113" max="15113" width="13.140625" style="11" customWidth="1"/>
    <col min="15114" max="15114" width="15" style="11" customWidth="1"/>
    <col min="15115" max="15360" width="11.42578125" style="11"/>
    <col min="15361" max="15361" width="21" style="11" customWidth="1"/>
    <col min="15362" max="15362" width="11.42578125" style="11"/>
    <col min="15363" max="15363" width="74.5703125" style="11" customWidth="1"/>
    <col min="15364" max="15367" width="11.42578125" style="11"/>
    <col min="15368" max="15368" width="12.5703125" style="11" customWidth="1"/>
    <col min="15369" max="15369" width="13.140625" style="11" customWidth="1"/>
    <col min="15370" max="15370" width="15" style="11" customWidth="1"/>
    <col min="15371" max="15616" width="11.42578125" style="11"/>
    <col min="15617" max="15617" width="21" style="11" customWidth="1"/>
    <col min="15618" max="15618" width="11.42578125" style="11"/>
    <col min="15619" max="15619" width="74.5703125" style="11" customWidth="1"/>
    <col min="15620" max="15623" width="11.42578125" style="11"/>
    <col min="15624" max="15624" width="12.5703125" style="11" customWidth="1"/>
    <col min="15625" max="15625" width="13.140625" style="11" customWidth="1"/>
    <col min="15626" max="15626" width="15" style="11" customWidth="1"/>
    <col min="15627" max="15872" width="11.42578125" style="11"/>
    <col min="15873" max="15873" width="21" style="11" customWidth="1"/>
    <col min="15874" max="15874" width="11.42578125" style="11"/>
    <col min="15875" max="15875" width="74.5703125" style="11" customWidth="1"/>
    <col min="15876" max="15879" width="11.42578125" style="11"/>
    <col min="15880" max="15880" width="12.5703125" style="11" customWidth="1"/>
    <col min="15881" max="15881" width="13.140625" style="11" customWidth="1"/>
    <col min="15882" max="15882" width="15" style="11" customWidth="1"/>
    <col min="15883" max="16128" width="11.42578125" style="11"/>
    <col min="16129" max="16129" width="21" style="11" customWidth="1"/>
    <col min="16130" max="16130" width="11.42578125" style="11"/>
    <col min="16131" max="16131" width="74.5703125" style="11" customWidth="1"/>
    <col min="16132" max="16135" width="11.42578125" style="11"/>
    <col min="16136" max="16136" width="12.5703125" style="11" customWidth="1"/>
    <col min="16137" max="16137" width="13.140625" style="11" customWidth="1"/>
    <col min="16138" max="16138" width="15" style="11" customWidth="1"/>
    <col min="16139" max="16384" width="11.42578125" style="11"/>
  </cols>
  <sheetData>
    <row r="1" spans="1:10">
      <c r="A1" s="209" t="s">
        <v>38</v>
      </c>
      <c r="B1" s="210"/>
      <c r="C1" s="210"/>
      <c r="D1" s="210"/>
      <c r="E1" s="210"/>
      <c r="F1" s="210"/>
      <c r="G1" s="210"/>
      <c r="H1" s="210"/>
      <c r="I1" s="210"/>
      <c r="J1" s="211"/>
    </row>
    <row r="2" spans="1:10">
      <c r="A2" s="212"/>
      <c r="B2" s="213"/>
      <c r="C2" s="213"/>
      <c r="D2" s="213"/>
      <c r="E2" s="213"/>
      <c r="F2" s="213"/>
      <c r="G2" s="213"/>
      <c r="H2" s="213"/>
      <c r="I2" s="213"/>
      <c r="J2" s="214"/>
    </row>
    <row r="3" spans="1:10" ht="13.5" thickBot="1">
      <c r="A3" s="215"/>
      <c r="B3" s="216"/>
      <c r="C3" s="216"/>
      <c r="D3" s="216"/>
      <c r="E3" s="216"/>
      <c r="F3" s="216"/>
      <c r="G3" s="216"/>
      <c r="H3" s="216"/>
      <c r="I3" s="216"/>
      <c r="J3" s="217"/>
    </row>
    <row r="4" spans="1:10">
      <c r="A4" s="12"/>
      <c r="B4" s="13"/>
      <c r="C4" s="14"/>
      <c r="D4" s="14"/>
      <c r="E4" s="12"/>
      <c r="F4" s="12"/>
      <c r="G4" s="12"/>
      <c r="H4" s="12"/>
      <c r="I4" s="12"/>
      <c r="J4" s="12"/>
    </row>
    <row r="5" spans="1:10">
      <c r="A5" s="196" t="s">
        <v>39</v>
      </c>
      <c r="B5" s="196"/>
      <c r="C5" s="196"/>
      <c r="D5" s="14"/>
      <c r="E5" s="12"/>
      <c r="F5" s="12"/>
      <c r="G5" s="12"/>
      <c r="H5" s="12"/>
      <c r="I5" s="12"/>
      <c r="J5" s="12"/>
    </row>
    <row r="6" spans="1:10" ht="13.5" thickBot="1">
      <c r="A6" s="14"/>
      <c r="B6" s="14"/>
      <c r="C6" s="14"/>
      <c r="D6" s="14"/>
      <c r="E6" s="12"/>
      <c r="F6" s="12"/>
      <c r="G6" s="12"/>
      <c r="H6" s="12"/>
      <c r="I6" s="12"/>
      <c r="J6" s="12"/>
    </row>
    <row r="7" spans="1:10" ht="13.5" thickBot="1">
      <c r="A7" s="15" t="s">
        <v>40</v>
      </c>
      <c r="B7" s="16" t="s">
        <v>41</v>
      </c>
      <c r="C7" s="17" t="s">
        <v>42</v>
      </c>
      <c r="D7" s="18"/>
      <c r="E7" s="12"/>
      <c r="F7" s="12"/>
      <c r="G7" s="12"/>
      <c r="H7" s="12"/>
      <c r="I7" s="12"/>
      <c r="J7" s="12"/>
    </row>
    <row r="8" spans="1:10" ht="45.75" customHeight="1">
      <c r="A8" s="19" t="s">
        <v>43</v>
      </c>
      <c r="B8" s="20">
        <v>10</v>
      </c>
      <c r="C8" s="21" t="s">
        <v>44</v>
      </c>
      <c r="D8" s="22"/>
      <c r="E8" s="12"/>
      <c r="F8" s="12"/>
      <c r="G8" s="12"/>
      <c r="H8" s="12"/>
      <c r="I8" s="12"/>
      <c r="J8" s="12"/>
    </row>
    <row r="9" spans="1:10" ht="30.75" customHeight="1">
      <c r="A9" s="23" t="s">
        <v>45</v>
      </c>
      <c r="B9" s="24">
        <v>6</v>
      </c>
      <c r="C9" s="25" t="s">
        <v>46</v>
      </c>
      <c r="D9" s="22"/>
      <c r="E9" s="12"/>
      <c r="F9" s="12"/>
      <c r="G9" s="12"/>
      <c r="H9" s="12"/>
      <c r="I9" s="12"/>
      <c r="J9" s="12"/>
    </row>
    <row r="10" spans="1:10" ht="41.25" customHeight="1">
      <c r="A10" s="23" t="s">
        <v>47</v>
      </c>
      <c r="B10" s="24">
        <v>2</v>
      </c>
      <c r="C10" s="25" t="s">
        <v>48</v>
      </c>
      <c r="D10" s="22"/>
      <c r="E10" s="12"/>
      <c r="F10" s="12"/>
      <c r="G10" s="12"/>
      <c r="H10" s="12"/>
      <c r="I10" s="12"/>
      <c r="J10" s="12"/>
    </row>
    <row r="11" spans="1:10" ht="31.5" customHeight="1" thickBot="1">
      <c r="A11" s="26" t="s">
        <v>49</v>
      </c>
      <c r="B11" s="27"/>
      <c r="C11" s="28" t="s">
        <v>50</v>
      </c>
      <c r="D11" s="22"/>
      <c r="E11" s="12"/>
      <c r="F11" s="12"/>
      <c r="G11" s="12"/>
      <c r="H11" s="12"/>
      <c r="I11" s="12"/>
      <c r="J11" s="12"/>
    </row>
    <row r="12" spans="1:10">
      <c r="A12" s="22"/>
      <c r="B12" s="29"/>
      <c r="C12" s="13"/>
      <c r="D12" s="22"/>
      <c r="E12" s="12"/>
      <c r="F12" s="12"/>
      <c r="G12" s="12"/>
      <c r="H12" s="12"/>
      <c r="I12" s="12"/>
      <c r="J12" s="12"/>
    </row>
    <row r="13" spans="1:10">
      <c r="A13" s="196" t="s">
        <v>51</v>
      </c>
      <c r="B13" s="196"/>
      <c r="C13" s="196"/>
      <c r="D13" s="12"/>
      <c r="E13" s="196" t="s">
        <v>52</v>
      </c>
      <c r="F13" s="196"/>
      <c r="G13" s="196"/>
      <c r="H13" s="196"/>
      <c r="I13" s="196"/>
      <c r="J13" s="196"/>
    </row>
    <row r="14" spans="1:10" ht="13.5" thickBot="1">
      <c r="A14" s="12"/>
      <c r="B14" s="12"/>
      <c r="C14" s="12"/>
      <c r="D14" s="12"/>
      <c r="E14" s="12"/>
      <c r="F14" s="12"/>
      <c r="G14" s="12"/>
      <c r="H14" s="12"/>
      <c r="I14" s="12"/>
      <c r="J14" s="12"/>
    </row>
    <row r="15" spans="1:10" ht="13.5" thickBot="1">
      <c r="A15" s="15" t="s">
        <v>53</v>
      </c>
      <c r="B15" s="16" t="s">
        <v>54</v>
      </c>
      <c r="C15" s="17" t="s">
        <v>42</v>
      </c>
      <c r="D15" s="12"/>
      <c r="E15" s="190" t="s">
        <v>55</v>
      </c>
      <c r="F15" s="218"/>
      <c r="G15" s="190" t="s">
        <v>56</v>
      </c>
      <c r="H15" s="220"/>
      <c r="I15" s="220"/>
      <c r="J15" s="221"/>
    </row>
    <row r="16" spans="1:10" ht="26.25" customHeight="1" thickBot="1">
      <c r="A16" s="30" t="s">
        <v>57</v>
      </c>
      <c r="B16" s="31">
        <v>4</v>
      </c>
      <c r="C16" s="32" t="s">
        <v>58</v>
      </c>
      <c r="D16" s="12"/>
      <c r="E16" s="192"/>
      <c r="F16" s="219"/>
      <c r="G16" s="33">
        <v>4</v>
      </c>
      <c r="H16" s="34">
        <v>3</v>
      </c>
      <c r="I16" s="34">
        <v>2</v>
      </c>
      <c r="J16" s="35">
        <v>1</v>
      </c>
    </row>
    <row r="17" spans="1:10" ht="25.5" customHeight="1">
      <c r="A17" s="36" t="s">
        <v>59</v>
      </c>
      <c r="B17" s="37">
        <v>3</v>
      </c>
      <c r="C17" s="38" t="s">
        <v>60</v>
      </c>
      <c r="D17" s="12"/>
      <c r="E17" s="190" t="s">
        <v>40</v>
      </c>
      <c r="F17" s="39">
        <v>10</v>
      </c>
      <c r="G17" s="40" t="s">
        <v>61</v>
      </c>
      <c r="H17" s="41" t="s">
        <v>62</v>
      </c>
      <c r="I17" s="42" t="s">
        <v>63</v>
      </c>
      <c r="J17" s="43" t="s">
        <v>64</v>
      </c>
    </row>
    <row r="18" spans="1:10" ht="34.5" customHeight="1">
      <c r="A18" s="36" t="s">
        <v>65</v>
      </c>
      <c r="B18" s="37">
        <v>2</v>
      </c>
      <c r="C18" s="38" t="s">
        <v>66</v>
      </c>
      <c r="D18" s="12"/>
      <c r="E18" s="191"/>
      <c r="F18" s="44">
        <v>6</v>
      </c>
      <c r="G18" s="45" t="s">
        <v>67</v>
      </c>
      <c r="H18" s="46" t="s">
        <v>68</v>
      </c>
      <c r="I18" s="46" t="s">
        <v>69</v>
      </c>
      <c r="J18" s="47" t="s">
        <v>70</v>
      </c>
    </row>
    <row r="19" spans="1:10" ht="26.25" customHeight="1" thickBot="1">
      <c r="A19" s="48" t="s">
        <v>71</v>
      </c>
      <c r="B19" s="49">
        <v>1</v>
      </c>
      <c r="C19" s="50" t="s">
        <v>72</v>
      </c>
      <c r="D19" s="12"/>
      <c r="E19" s="192"/>
      <c r="F19" s="35">
        <v>2</v>
      </c>
      <c r="G19" s="51" t="s">
        <v>73</v>
      </c>
      <c r="H19" s="52" t="s">
        <v>70</v>
      </c>
      <c r="I19" s="53" t="s">
        <v>74</v>
      </c>
      <c r="J19" s="54" t="s">
        <v>75</v>
      </c>
    </row>
    <row r="20" spans="1:10" ht="13.5" thickBot="1">
      <c r="A20" s="12"/>
      <c r="B20" s="12"/>
      <c r="C20" s="12"/>
      <c r="D20" s="12"/>
      <c r="E20" s="193" t="s">
        <v>76</v>
      </c>
      <c r="F20" s="194"/>
      <c r="G20" s="194"/>
      <c r="H20" s="194"/>
      <c r="I20" s="194"/>
      <c r="J20" s="195"/>
    </row>
    <row r="21" spans="1:10">
      <c r="A21" s="196" t="s">
        <v>77</v>
      </c>
      <c r="B21" s="196"/>
      <c r="C21" s="196"/>
      <c r="D21" s="12"/>
      <c r="E21" s="12"/>
      <c r="F21" s="12"/>
      <c r="G21" s="12"/>
      <c r="H21" s="12"/>
      <c r="I21" s="12"/>
      <c r="J21" s="12"/>
    </row>
    <row r="22" spans="1:10" ht="13.5" thickBot="1">
      <c r="A22" s="12"/>
      <c r="B22" s="12"/>
      <c r="C22" s="12"/>
      <c r="D22" s="12"/>
      <c r="E22" s="12"/>
      <c r="F22" s="12"/>
      <c r="G22" s="12"/>
      <c r="H22" s="12"/>
      <c r="I22" s="12"/>
      <c r="J22" s="12"/>
    </row>
    <row r="23" spans="1:10" ht="13.5" thickBot="1">
      <c r="A23" s="55" t="s">
        <v>78</v>
      </c>
      <c r="B23" s="56" t="s">
        <v>79</v>
      </c>
      <c r="C23" s="57" t="s">
        <v>42</v>
      </c>
      <c r="D23" s="12"/>
      <c r="E23" s="12"/>
      <c r="F23" s="12"/>
      <c r="G23" s="12"/>
      <c r="H23" s="12"/>
      <c r="I23" s="12"/>
      <c r="J23" s="12"/>
    </row>
    <row r="24" spans="1:10" ht="33.75" customHeight="1">
      <c r="A24" s="19" t="s">
        <v>43</v>
      </c>
      <c r="B24" s="20" t="s">
        <v>80</v>
      </c>
      <c r="C24" s="21" t="s">
        <v>81</v>
      </c>
      <c r="D24" s="12"/>
      <c r="E24" s="12"/>
      <c r="F24" s="12"/>
      <c r="G24" s="12"/>
      <c r="H24" s="12"/>
      <c r="I24" s="12"/>
      <c r="J24" s="12"/>
    </row>
    <row r="25" spans="1:10" ht="42.75" customHeight="1">
      <c r="A25" s="23" t="s">
        <v>45</v>
      </c>
      <c r="B25" s="24" t="s">
        <v>82</v>
      </c>
      <c r="C25" s="25" t="s">
        <v>83</v>
      </c>
      <c r="D25" s="12"/>
      <c r="E25" s="12"/>
      <c r="F25" s="12"/>
      <c r="G25" s="12"/>
      <c r="H25" s="12"/>
      <c r="I25" s="12"/>
      <c r="J25" s="12"/>
    </row>
    <row r="26" spans="1:10" ht="35.25" customHeight="1">
      <c r="A26" s="23" t="s">
        <v>47</v>
      </c>
      <c r="B26" s="24" t="s">
        <v>84</v>
      </c>
      <c r="C26" s="25" t="s">
        <v>85</v>
      </c>
      <c r="D26" s="12"/>
      <c r="E26" s="12"/>
      <c r="F26" s="12"/>
      <c r="G26" s="12"/>
      <c r="H26" s="12"/>
      <c r="I26" s="12"/>
      <c r="J26" s="12"/>
    </row>
    <row r="27" spans="1:10" ht="37.5" customHeight="1" thickBot="1">
      <c r="A27" s="26" t="s">
        <v>49</v>
      </c>
      <c r="B27" s="27" t="s">
        <v>86</v>
      </c>
      <c r="C27" s="28" t="s">
        <v>87</v>
      </c>
      <c r="D27" s="12"/>
      <c r="E27" s="12"/>
      <c r="F27" s="12"/>
      <c r="G27" s="12"/>
      <c r="H27" s="12"/>
      <c r="I27" s="12"/>
      <c r="J27" s="12"/>
    </row>
    <row r="28" spans="1:10">
      <c r="A28" s="12"/>
      <c r="B28" s="12"/>
      <c r="C28" s="12"/>
      <c r="D28" s="12"/>
      <c r="E28" s="196" t="s">
        <v>88</v>
      </c>
      <c r="F28" s="196"/>
      <c r="G28" s="196"/>
      <c r="H28" s="196"/>
      <c r="I28" s="196"/>
      <c r="J28" s="196"/>
    </row>
    <row r="29" spans="1:10" ht="13.5" thickBot="1">
      <c r="A29" s="196" t="s">
        <v>89</v>
      </c>
      <c r="B29" s="196"/>
      <c r="C29" s="196"/>
      <c r="D29" s="12"/>
      <c r="E29" s="12"/>
      <c r="F29" s="12"/>
      <c r="G29" s="12"/>
      <c r="H29" s="12"/>
      <c r="I29" s="12"/>
      <c r="J29" s="12"/>
    </row>
    <row r="30" spans="1:10" ht="13.5" thickBot="1">
      <c r="A30" s="12"/>
      <c r="B30" s="12"/>
      <c r="C30" s="12"/>
      <c r="D30" s="12"/>
      <c r="E30" s="197" t="s">
        <v>90</v>
      </c>
      <c r="F30" s="198"/>
      <c r="G30" s="197" t="s">
        <v>78</v>
      </c>
      <c r="H30" s="201"/>
      <c r="I30" s="201"/>
      <c r="J30" s="202"/>
    </row>
    <row r="31" spans="1:10" ht="13.5" thickBot="1">
      <c r="A31" s="55" t="s">
        <v>91</v>
      </c>
      <c r="B31" s="56" t="s">
        <v>92</v>
      </c>
      <c r="C31" s="57" t="s">
        <v>42</v>
      </c>
      <c r="D31" s="12"/>
      <c r="E31" s="199"/>
      <c r="F31" s="200"/>
      <c r="G31" s="58" t="s">
        <v>93</v>
      </c>
      <c r="H31" s="59" t="s">
        <v>94</v>
      </c>
      <c r="I31" s="59" t="s">
        <v>95</v>
      </c>
      <c r="J31" s="60" t="s">
        <v>96</v>
      </c>
    </row>
    <row r="32" spans="1:10" ht="22.5">
      <c r="A32" s="30" t="s">
        <v>97</v>
      </c>
      <c r="B32" s="31">
        <v>100</v>
      </c>
      <c r="C32" s="32" t="s">
        <v>98</v>
      </c>
      <c r="D32" s="12"/>
      <c r="E32" s="203" t="s">
        <v>91</v>
      </c>
      <c r="F32" s="61">
        <v>100</v>
      </c>
      <c r="G32" s="62" t="s">
        <v>99</v>
      </c>
      <c r="H32" s="63" t="s">
        <v>100</v>
      </c>
      <c r="I32" s="63" t="s">
        <v>101</v>
      </c>
      <c r="J32" s="64" t="s">
        <v>102</v>
      </c>
    </row>
    <row r="33" spans="1:10" ht="34.5" customHeight="1">
      <c r="A33" s="23" t="s">
        <v>103</v>
      </c>
      <c r="B33" s="24">
        <v>60</v>
      </c>
      <c r="C33" s="25" t="s">
        <v>104</v>
      </c>
      <c r="D33" s="12"/>
      <c r="E33" s="204"/>
      <c r="F33" s="65">
        <v>60</v>
      </c>
      <c r="G33" s="66" t="s">
        <v>105</v>
      </c>
      <c r="H33" s="67" t="s">
        <v>106</v>
      </c>
      <c r="I33" s="68" t="s">
        <v>107</v>
      </c>
      <c r="J33" s="69" t="s">
        <v>108</v>
      </c>
    </row>
    <row r="34" spans="1:10" ht="33.75" customHeight="1">
      <c r="A34" s="23" t="s">
        <v>109</v>
      </c>
      <c r="B34" s="24">
        <v>25</v>
      </c>
      <c r="C34" s="25" t="s">
        <v>110</v>
      </c>
      <c r="D34" s="12"/>
      <c r="E34" s="204"/>
      <c r="F34" s="70">
        <v>25</v>
      </c>
      <c r="G34" s="71" t="s">
        <v>111</v>
      </c>
      <c r="H34" s="68" t="s">
        <v>112</v>
      </c>
      <c r="I34" s="68" t="s">
        <v>113</v>
      </c>
      <c r="J34" s="72" t="s">
        <v>114</v>
      </c>
    </row>
    <row r="35" spans="1:10" ht="33" customHeight="1" thickBot="1">
      <c r="A35" s="26" t="s">
        <v>115</v>
      </c>
      <c r="B35" s="27">
        <v>10</v>
      </c>
      <c r="C35" s="28" t="s">
        <v>116</v>
      </c>
      <c r="D35" s="12"/>
      <c r="E35" s="205"/>
      <c r="F35" s="73">
        <v>10</v>
      </c>
      <c r="G35" s="74" t="s">
        <v>117</v>
      </c>
      <c r="H35" s="75" t="s">
        <v>118</v>
      </c>
      <c r="I35" s="76" t="s">
        <v>119</v>
      </c>
      <c r="J35" s="77" t="s">
        <v>120</v>
      </c>
    </row>
    <row r="36" spans="1:10" ht="13.5" thickBot="1">
      <c r="A36" s="193" t="s">
        <v>121</v>
      </c>
      <c r="B36" s="194"/>
      <c r="C36" s="195"/>
      <c r="D36" s="12"/>
      <c r="E36" s="206" t="s">
        <v>122</v>
      </c>
      <c r="F36" s="207"/>
      <c r="G36" s="207"/>
      <c r="H36" s="207"/>
      <c r="I36" s="207"/>
      <c r="J36" s="208"/>
    </row>
    <row r="37" spans="1:10">
      <c r="A37" s="12"/>
      <c r="B37" s="12"/>
      <c r="C37" s="12"/>
      <c r="D37" s="12"/>
      <c r="E37" s="12"/>
      <c r="F37" s="12"/>
      <c r="G37" s="12"/>
      <c r="H37" s="12"/>
      <c r="I37" s="12"/>
      <c r="J37" s="12"/>
    </row>
    <row r="38" spans="1:10">
      <c r="A38" s="196" t="s">
        <v>123</v>
      </c>
      <c r="B38" s="196"/>
      <c r="C38" s="196"/>
      <c r="D38" s="12"/>
      <c r="E38" s="12"/>
      <c r="F38" s="12"/>
      <c r="G38" s="12"/>
      <c r="H38" s="12"/>
      <c r="I38" s="12"/>
      <c r="J38" s="12"/>
    </row>
    <row r="39" spans="1:10" ht="13.5" thickBot="1">
      <c r="A39" s="12"/>
      <c r="B39" s="12"/>
      <c r="C39" s="12"/>
      <c r="D39" s="12"/>
      <c r="E39" s="12"/>
      <c r="F39" s="12"/>
      <c r="G39" s="12"/>
      <c r="H39" s="12"/>
      <c r="I39" s="12"/>
      <c r="J39" s="12"/>
    </row>
    <row r="40" spans="1:10" ht="13.5" thickBot="1">
      <c r="A40" s="55" t="s">
        <v>124</v>
      </c>
      <c r="B40" s="56" t="s">
        <v>125</v>
      </c>
      <c r="C40" s="57" t="s">
        <v>42</v>
      </c>
      <c r="D40" s="12"/>
      <c r="E40" s="12"/>
      <c r="F40" s="12"/>
      <c r="G40" s="12"/>
      <c r="H40" s="12"/>
      <c r="I40" s="12"/>
      <c r="J40" s="12"/>
    </row>
    <row r="41" spans="1:10" ht="36" customHeight="1">
      <c r="A41" s="78" t="s">
        <v>126</v>
      </c>
      <c r="B41" s="20" t="s">
        <v>127</v>
      </c>
      <c r="C41" s="21" t="s">
        <v>128</v>
      </c>
      <c r="D41" s="12"/>
      <c r="E41" s="12"/>
      <c r="F41" s="12"/>
      <c r="G41" s="12"/>
      <c r="H41" s="12"/>
      <c r="I41" s="12"/>
      <c r="J41" s="12"/>
    </row>
    <row r="42" spans="1:10" ht="24.75" customHeight="1">
      <c r="A42" s="79" t="s">
        <v>129</v>
      </c>
      <c r="B42" s="24" t="s">
        <v>130</v>
      </c>
      <c r="C42" s="25" t="s">
        <v>131</v>
      </c>
      <c r="D42" s="12"/>
      <c r="E42" s="12"/>
      <c r="F42" s="12"/>
      <c r="G42" s="12"/>
      <c r="H42" s="12"/>
      <c r="I42" s="12"/>
      <c r="J42" s="12"/>
    </row>
    <row r="43" spans="1:10" ht="30.75" customHeight="1">
      <c r="A43" s="79" t="s">
        <v>132</v>
      </c>
      <c r="B43" s="24" t="s">
        <v>133</v>
      </c>
      <c r="C43" s="25" t="s">
        <v>134</v>
      </c>
      <c r="D43" s="12"/>
      <c r="E43" s="12"/>
      <c r="F43" s="12"/>
      <c r="G43" s="12"/>
      <c r="H43" s="12"/>
      <c r="I43" s="12"/>
      <c r="J43" s="12"/>
    </row>
    <row r="44" spans="1:10" ht="35.25" customHeight="1" thickBot="1">
      <c r="A44" s="80" t="s">
        <v>135</v>
      </c>
      <c r="B44" s="27">
        <v>20</v>
      </c>
      <c r="C44" s="28" t="s">
        <v>136</v>
      </c>
      <c r="D44" s="12"/>
      <c r="E44" s="12"/>
      <c r="F44" s="12"/>
      <c r="G44" s="12"/>
      <c r="H44" s="12"/>
      <c r="I44" s="12"/>
      <c r="J44" s="12"/>
    </row>
    <row r="45" spans="1:10">
      <c r="A45" s="12"/>
      <c r="B45" s="12"/>
      <c r="C45" s="12"/>
      <c r="D45" s="12"/>
      <c r="E45" s="12"/>
      <c r="F45" s="12"/>
      <c r="G45" s="12"/>
      <c r="H45" s="12"/>
      <c r="I45" s="12"/>
      <c r="J45" s="12"/>
    </row>
    <row r="46" spans="1:10">
      <c r="A46" s="196" t="s">
        <v>137</v>
      </c>
      <c r="B46" s="196"/>
      <c r="C46" s="196"/>
      <c r="D46" s="12"/>
      <c r="E46" s="12"/>
      <c r="F46" s="12"/>
      <c r="G46" s="12"/>
      <c r="H46" s="12"/>
      <c r="I46" s="12"/>
      <c r="J46" s="12"/>
    </row>
    <row r="47" spans="1:10" ht="13.5" thickBot="1">
      <c r="A47" s="12"/>
      <c r="B47" s="12"/>
      <c r="C47" s="12"/>
      <c r="D47" s="12"/>
      <c r="E47" s="12"/>
      <c r="F47" s="12"/>
      <c r="G47" s="12"/>
      <c r="H47" s="12"/>
      <c r="I47" s="12"/>
      <c r="J47" s="12"/>
    </row>
    <row r="48" spans="1:10" ht="13.5" thickBot="1">
      <c r="A48" s="55" t="s">
        <v>124</v>
      </c>
      <c r="B48" s="188" t="s">
        <v>42</v>
      </c>
      <c r="C48" s="189"/>
      <c r="D48" s="12"/>
      <c r="E48" s="12"/>
      <c r="F48" s="12"/>
      <c r="G48" s="12"/>
      <c r="H48" s="12"/>
      <c r="I48" s="12"/>
      <c r="J48" s="12"/>
    </row>
    <row r="49" spans="1:10" ht="27.75" customHeight="1">
      <c r="A49" s="78" t="s">
        <v>126</v>
      </c>
      <c r="B49" s="31" t="s">
        <v>138</v>
      </c>
      <c r="C49" s="32" t="s">
        <v>139</v>
      </c>
      <c r="D49" s="12"/>
      <c r="E49" s="12"/>
      <c r="F49" s="12"/>
      <c r="G49" s="12"/>
      <c r="H49" s="12"/>
      <c r="I49" s="12"/>
      <c r="J49" s="12"/>
    </row>
    <row r="50" spans="1:10" ht="48" customHeight="1">
      <c r="A50" s="79" t="s">
        <v>129</v>
      </c>
      <c r="B50" s="81" t="s">
        <v>140</v>
      </c>
      <c r="C50" s="38" t="s">
        <v>141</v>
      </c>
      <c r="D50" s="12"/>
      <c r="E50" s="12"/>
      <c r="F50" s="12"/>
      <c r="G50" s="12"/>
      <c r="H50" s="12"/>
      <c r="I50" s="12"/>
      <c r="J50" s="12"/>
    </row>
    <row r="51" spans="1:10" ht="24" customHeight="1">
      <c r="A51" s="79" t="s">
        <v>132</v>
      </c>
      <c r="B51" s="37" t="s">
        <v>142</v>
      </c>
      <c r="C51" s="38" t="s">
        <v>143</v>
      </c>
      <c r="D51" s="12"/>
      <c r="E51" s="12"/>
      <c r="F51" s="12"/>
      <c r="G51" s="12"/>
      <c r="H51" s="12"/>
      <c r="I51" s="12"/>
      <c r="J51" s="12"/>
    </row>
    <row r="52" spans="1:10" ht="27.75" customHeight="1" thickBot="1">
      <c r="A52" s="80" t="s">
        <v>135</v>
      </c>
      <c r="B52" s="49" t="s">
        <v>144</v>
      </c>
      <c r="C52" s="50" t="s">
        <v>145</v>
      </c>
      <c r="D52" s="12"/>
      <c r="E52" s="12"/>
      <c r="F52" s="12"/>
      <c r="G52" s="12"/>
      <c r="H52" s="12"/>
      <c r="I52" s="12"/>
      <c r="J52" s="12"/>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11" customWidth="1"/>
    <col min="2" max="2" width="15.28515625" style="11" customWidth="1"/>
    <col min="3" max="3" width="23.140625" style="11" customWidth="1"/>
    <col min="4" max="4" width="17.85546875" style="11" customWidth="1"/>
    <col min="5" max="5" width="35" style="11" customWidth="1"/>
    <col min="6" max="6" width="21.7109375" style="11" customWidth="1"/>
    <col min="7" max="7" width="31.7109375" style="11" customWidth="1"/>
    <col min="8" max="8" width="18.7109375" style="11" customWidth="1"/>
    <col min="9" max="256" width="30.5703125" style="11"/>
    <col min="257" max="257" width="4.42578125" style="11" customWidth="1"/>
    <col min="258" max="258" width="15.28515625" style="11" customWidth="1"/>
    <col min="259" max="259" width="23.140625" style="11" customWidth="1"/>
    <col min="260" max="260" width="17.85546875" style="11" customWidth="1"/>
    <col min="261" max="261" width="35" style="11" customWidth="1"/>
    <col min="262" max="262" width="21.7109375" style="11" customWidth="1"/>
    <col min="263" max="263" width="31.7109375" style="11" customWidth="1"/>
    <col min="264" max="264" width="18.7109375" style="11" customWidth="1"/>
    <col min="265" max="512" width="30.5703125" style="11"/>
    <col min="513" max="513" width="4.42578125" style="11" customWidth="1"/>
    <col min="514" max="514" width="15.28515625" style="11" customWidth="1"/>
    <col min="515" max="515" width="23.140625" style="11" customWidth="1"/>
    <col min="516" max="516" width="17.85546875" style="11" customWidth="1"/>
    <col min="517" max="517" width="35" style="11" customWidth="1"/>
    <col min="518" max="518" width="21.7109375" style="11" customWidth="1"/>
    <col min="519" max="519" width="31.7109375" style="11" customWidth="1"/>
    <col min="520" max="520" width="18.7109375" style="11" customWidth="1"/>
    <col min="521" max="768" width="30.5703125" style="11"/>
    <col min="769" max="769" width="4.42578125" style="11" customWidth="1"/>
    <col min="770" max="770" width="15.28515625" style="11" customWidth="1"/>
    <col min="771" max="771" width="23.140625" style="11" customWidth="1"/>
    <col min="772" max="772" width="17.85546875" style="11" customWidth="1"/>
    <col min="773" max="773" width="35" style="11" customWidth="1"/>
    <col min="774" max="774" width="21.7109375" style="11" customWidth="1"/>
    <col min="775" max="775" width="31.7109375" style="11" customWidth="1"/>
    <col min="776" max="776" width="18.7109375" style="11" customWidth="1"/>
    <col min="777" max="1024" width="30.5703125" style="11"/>
    <col min="1025" max="1025" width="4.42578125" style="11" customWidth="1"/>
    <col min="1026" max="1026" width="15.28515625" style="11" customWidth="1"/>
    <col min="1027" max="1027" width="23.140625" style="11" customWidth="1"/>
    <col min="1028" max="1028" width="17.85546875" style="11" customWidth="1"/>
    <col min="1029" max="1029" width="35" style="11" customWidth="1"/>
    <col min="1030" max="1030" width="21.7109375" style="11" customWidth="1"/>
    <col min="1031" max="1031" width="31.7109375" style="11" customWidth="1"/>
    <col min="1032" max="1032" width="18.7109375" style="11" customWidth="1"/>
    <col min="1033" max="1280" width="30.5703125" style="11"/>
    <col min="1281" max="1281" width="4.42578125" style="11" customWidth="1"/>
    <col min="1282" max="1282" width="15.28515625" style="11" customWidth="1"/>
    <col min="1283" max="1283" width="23.140625" style="11" customWidth="1"/>
    <col min="1284" max="1284" width="17.85546875" style="11" customWidth="1"/>
    <col min="1285" max="1285" width="35" style="11" customWidth="1"/>
    <col min="1286" max="1286" width="21.7109375" style="11" customWidth="1"/>
    <col min="1287" max="1287" width="31.7109375" style="11" customWidth="1"/>
    <col min="1288" max="1288" width="18.7109375" style="11" customWidth="1"/>
    <col min="1289" max="1536" width="30.5703125" style="11"/>
    <col min="1537" max="1537" width="4.42578125" style="11" customWidth="1"/>
    <col min="1538" max="1538" width="15.28515625" style="11" customWidth="1"/>
    <col min="1539" max="1539" width="23.140625" style="11" customWidth="1"/>
    <col min="1540" max="1540" width="17.85546875" style="11" customWidth="1"/>
    <col min="1541" max="1541" width="35" style="11" customWidth="1"/>
    <col min="1542" max="1542" width="21.7109375" style="11" customWidth="1"/>
    <col min="1543" max="1543" width="31.7109375" style="11" customWidth="1"/>
    <col min="1544" max="1544" width="18.7109375" style="11" customWidth="1"/>
    <col min="1545" max="1792" width="30.5703125" style="11"/>
    <col min="1793" max="1793" width="4.42578125" style="11" customWidth="1"/>
    <col min="1794" max="1794" width="15.28515625" style="11" customWidth="1"/>
    <col min="1795" max="1795" width="23.140625" style="11" customWidth="1"/>
    <col min="1796" max="1796" width="17.85546875" style="11" customWidth="1"/>
    <col min="1797" max="1797" width="35" style="11" customWidth="1"/>
    <col min="1798" max="1798" width="21.7109375" style="11" customWidth="1"/>
    <col min="1799" max="1799" width="31.7109375" style="11" customWidth="1"/>
    <col min="1800" max="1800" width="18.7109375" style="11" customWidth="1"/>
    <col min="1801" max="2048" width="30.5703125" style="11"/>
    <col min="2049" max="2049" width="4.42578125" style="11" customWidth="1"/>
    <col min="2050" max="2050" width="15.28515625" style="11" customWidth="1"/>
    <col min="2051" max="2051" width="23.140625" style="11" customWidth="1"/>
    <col min="2052" max="2052" width="17.85546875" style="11" customWidth="1"/>
    <col min="2053" max="2053" width="35" style="11" customWidth="1"/>
    <col min="2054" max="2054" width="21.7109375" style="11" customWidth="1"/>
    <col min="2055" max="2055" width="31.7109375" style="11" customWidth="1"/>
    <col min="2056" max="2056" width="18.7109375" style="11" customWidth="1"/>
    <col min="2057" max="2304" width="30.5703125" style="11"/>
    <col min="2305" max="2305" width="4.42578125" style="11" customWidth="1"/>
    <col min="2306" max="2306" width="15.28515625" style="11" customWidth="1"/>
    <col min="2307" max="2307" width="23.140625" style="11" customWidth="1"/>
    <col min="2308" max="2308" width="17.85546875" style="11" customWidth="1"/>
    <col min="2309" max="2309" width="35" style="11" customWidth="1"/>
    <col min="2310" max="2310" width="21.7109375" style="11" customWidth="1"/>
    <col min="2311" max="2311" width="31.7109375" style="11" customWidth="1"/>
    <col min="2312" max="2312" width="18.7109375" style="11" customWidth="1"/>
    <col min="2313" max="2560" width="30.5703125" style="11"/>
    <col min="2561" max="2561" width="4.42578125" style="11" customWidth="1"/>
    <col min="2562" max="2562" width="15.28515625" style="11" customWidth="1"/>
    <col min="2563" max="2563" width="23.140625" style="11" customWidth="1"/>
    <col min="2564" max="2564" width="17.85546875" style="11" customWidth="1"/>
    <col min="2565" max="2565" width="35" style="11" customWidth="1"/>
    <col min="2566" max="2566" width="21.7109375" style="11" customWidth="1"/>
    <col min="2567" max="2567" width="31.7109375" style="11" customWidth="1"/>
    <col min="2568" max="2568" width="18.7109375" style="11" customWidth="1"/>
    <col min="2569" max="2816" width="30.5703125" style="11"/>
    <col min="2817" max="2817" width="4.42578125" style="11" customWidth="1"/>
    <col min="2818" max="2818" width="15.28515625" style="11" customWidth="1"/>
    <col min="2819" max="2819" width="23.140625" style="11" customWidth="1"/>
    <col min="2820" max="2820" width="17.85546875" style="11" customWidth="1"/>
    <col min="2821" max="2821" width="35" style="11" customWidth="1"/>
    <col min="2822" max="2822" width="21.7109375" style="11" customWidth="1"/>
    <col min="2823" max="2823" width="31.7109375" style="11" customWidth="1"/>
    <col min="2824" max="2824" width="18.7109375" style="11" customWidth="1"/>
    <col min="2825" max="3072" width="30.5703125" style="11"/>
    <col min="3073" max="3073" width="4.42578125" style="11" customWidth="1"/>
    <col min="3074" max="3074" width="15.28515625" style="11" customWidth="1"/>
    <col min="3075" max="3075" width="23.140625" style="11" customWidth="1"/>
    <col min="3076" max="3076" width="17.85546875" style="11" customWidth="1"/>
    <col min="3077" max="3077" width="35" style="11" customWidth="1"/>
    <col min="3078" max="3078" width="21.7109375" style="11" customWidth="1"/>
    <col min="3079" max="3079" width="31.7109375" style="11" customWidth="1"/>
    <col min="3080" max="3080" width="18.7109375" style="11" customWidth="1"/>
    <col min="3081" max="3328" width="30.5703125" style="11"/>
    <col min="3329" max="3329" width="4.42578125" style="11" customWidth="1"/>
    <col min="3330" max="3330" width="15.28515625" style="11" customWidth="1"/>
    <col min="3331" max="3331" width="23.140625" style="11" customWidth="1"/>
    <col min="3332" max="3332" width="17.85546875" style="11" customWidth="1"/>
    <col min="3333" max="3333" width="35" style="11" customWidth="1"/>
    <col min="3334" max="3334" width="21.7109375" style="11" customWidth="1"/>
    <col min="3335" max="3335" width="31.7109375" style="11" customWidth="1"/>
    <col min="3336" max="3336" width="18.7109375" style="11" customWidth="1"/>
    <col min="3337" max="3584" width="30.5703125" style="11"/>
    <col min="3585" max="3585" width="4.42578125" style="11" customWidth="1"/>
    <col min="3586" max="3586" width="15.28515625" style="11" customWidth="1"/>
    <col min="3587" max="3587" width="23.140625" style="11" customWidth="1"/>
    <col min="3588" max="3588" width="17.85546875" style="11" customWidth="1"/>
    <col min="3589" max="3589" width="35" style="11" customWidth="1"/>
    <col min="3590" max="3590" width="21.7109375" style="11" customWidth="1"/>
    <col min="3591" max="3591" width="31.7109375" style="11" customWidth="1"/>
    <col min="3592" max="3592" width="18.7109375" style="11" customWidth="1"/>
    <col min="3593" max="3840" width="30.5703125" style="11"/>
    <col min="3841" max="3841" width="4.42578125" style="11" customWidth="1"/>
    <col min="3842" max="3842" width="15.28515625" style="11" customWidth="1"/>
    <col min="3843" max="3843" width="23.140625" style="11" customWidth="1"/>
    <col min="3844" max="3844" width="17.85546875" style="11" customWidth="1"/>
    <col min="3845" max="3845" width="35" style="11" customWidth="1"/>
    <col min="3846" max="3846" width="21.7109375" style="11" customWidth="1"/>
    <col min="3847" max="3847" width="31.7109375" style="11" customWidth="1"/>
    <col min="3848" max="3848" width="18.7109375" style="11" customWidth="1"/>
    <col min="3849" max="4096" width="30.5703125" style="11"/>
    <col min="4097" max="4097" width="4.42578125" style="11" customWidth="1"/>
    <col min="4098" max="4098" width="15.28515625" style="11" customWidth="1"/>
    <col min="4099" max="4099" width="23.140625" style="11" customWidth="1"/>
    <col min="4100" max="4100" width="17.85546875" style="11" customWidth="1"/>
    <col min="4101" max="4101" width="35" style="11" customWidth="1"/>
    <col min="4102" max="4102" width="21.7109375" style="11" customWidth="1"/>
    <col min="4103" max="4103" width="31.7109375" style="11" customWidth="1"/>
    <col min="4104" max="4104" width="18.7109375" style="11" customWidth="1"/>
    <col min="4105" max="4352" width="30.5703125" style="11"/>
    <col min="4353" max="4353" width="4.42578125" style="11" customWidth="1"/>
    <col min="4354" max="4354" width="15.28515625" style="11" customWidth="1"/>
    <col min="4355" max="4355" width="23.140625" style="11" customWidth="1"/>
    <col min="4356" max="4356" width="17.85546875" style="11" customWidth="1"/>
    <col min="4357" max="4357" width="35" style="11" customWidth="1"/>
    <col min="4358" max="4358" width="21.7109375" style="11" customWidth="1"/>
    <col min="4359" max="4359" width="31.7109375" style="11" customWidth="1"/>
    <col min="4360" max="4360" width="18.7109375" style="11" customWidth="1"/>
    <col min="4361" max="4608" width="30.5703125" style="11"/>
    <col min="4609" max="4609" width="4.42578125" style="11" customWidth="1"/>
    <col min="4610" max="4610" width="15.28515625" style="11" customWidth="1"/>
    <col min="4611" max="4611" width="23.140625" style="11" customWidth="1"/>
    <col min="4612" max="4612" width="17.85546875" style="11" customWidth="1"/>
    <col min="4613" max="4613" width="35" style="11" customWidth="1"/>
    <col min="4614" max="4614" width="21.7109375" style="11" customWidth="1"/>
    <col min="4615" max="4615" width="31.7109375" style="11" customWidth="1"/>
    <col min="4616" max="4616" width="18.7109375" style="11" customWidth="1"/>
    <col min="4617" max="4864" width="30.5703125" style="11"/>
    <col min="4865" max="4865" width="4.42578125" style="11" customWidth="1"/>
    <col min="4866" max="4866" width="15.28515625" style="11" customWidth="1"/>
    <col min="4867" max="4867" width="23.140625" style="11" customWidth="1"/>
    <col min="4868" max="4868" width="17.85546875" style="11" customWidth="1"/>
    <col min="4869" max="4869" width="35" style="11" customWidth="1"/>
    <col min="4870" max="4870" width="21.7109375" style="11" customWidth="1"/>
    <col min="4871" max="4871" width="31.7109375" style="11" customWidth="1"/>
    <col min="4872" max="4872" width="18.7109375" style="11" customWidth="1"/>
    <col min="4873" max="5120" width="30.5703125" style="11"/>
    <col min="5121" max="5121" width="4.42578125" style="11" customWidth="1"/>
    <col min="5122" max="5122" width="15.28515625" style="11" customWidth="1"/>
    <col min="5123" max="5123" width="23.140625" style="11" customWidth="1"/>
    <col min="5124" max="5124" width="17.85546875" style="11" customWidth="1"/>
    <col min="5125" max="5125" width="35" style="11" customWidth="1"/>
    <col min="5126" max="5126" width="21.7109375" style="11" customWidth="1"/>
    <col min="5127" max="5127" width="31.7109375" style="11" customWidth="1"/>
    <col min="5128" max="5128" width="18.7109375" style="11" customWidth="1"/>
    <col min="5129" max="5376" width="30.5703125" style="11"/>
    <col min="5377" max="5377" width="4.42578125" style="11" customWidth="1"/>
    <col min="5378" max="5378" width="15.28515625" style="11" customWidth="1"/>
    <col min="5379" max="5379" width="23.140625" style="11" customWidth="1"/>
    <col min="5380" max="5380" width="17.85546875" style="11" customWidth="1"/>
    <col min="5381" max="5381" width="35" style="11" customWidth="1"/>
    <col min="5382" max="5382" width="21.7109375" style="11" customWidth="1"/>
    <col min="5383" max="5383" width="31.7109375" style="11" customWidth="1"/>
    <col min="5384" max="5384" width="18.7109375" style="11" customWidth="1"/>
    <col min="5385" max="5632" width="30.5703125" style="11"/>
    <col min="5633" max="5633" width="4.42578125" style="11" customWidth="1"/>
    <col min="5634" max="5634" width="15.28515625" style="11" customWidth="1"/>
    <col min="5635" max="5635" width="23.140625" style="11" customWidth="1"/>
    <col min="5636" max="5636" width="17.85546875" style="11" customWidth="1"/>
    <col min="5637" max="5637" width="35" style="11" customWidth="1"/>
    <col min="5638" max="5638" width="21.7109375" style="11" customWidth="1"/>
    <col min="5639" max="5639" width="31.7109375" style="11" customWidth="1"/>
    <col min="5640" max="5640" width="18.7109375" style="11" customWidth="1"/>
    <col min="5641" max="5888" width="30.5703125" style="11"/>
    <col min="5889" max="5889" width="4.42578125" style="11" customWidth="1"/>
    <col min="5890" max="5890" width="15.28515625" style="11" customWidth="1"/>
    <col min="5891" max="5891" width="23.140625" style="11" customWidth="1"/>
    <col min="5892" max="5892" width="17.85546875" style="11" customWidth="1"/>
    <col min="5893" max="5893" width="35" style="11" customWidth="1"/>
    <col min="5894" max="5894" width="21.7109375" style="11" customWidth="1"/>
    <col min="5895" max="5895" width="31.7109375" style="11" customWidth="1"/>
    <col min="5896" max="5896" width="18.7109375" style="11" customWidth="1"/>
    <col min="5897" max="6144" width="30.5703125" style="11"/>
    <col min="6145" max="6145" width="4.42578125" style="11" customWidth="1"/>
    <col min="6146" max="6146" width="15.28515625" style="11" customWidth="1"/>
    <col min="6147" max="6147" width="23.140625" style="11" customWidth="1"/>
    <col min="6148" max="6148" width="17.85546875" style="11" customWidth="1"/>
    <col min="6149" max="6149" width="35" style="11" customWidth="1"/>
    <col min="6150" max="6150" width="21.7109375" style="11" customWidth="1"/>
    <col min="6151" max="6151" width="31.7109375" style="11" customWidth="1"/>
    <col min="6152" max="6152" width="18.7109375" style="11" customWidth="1"/>
    <col min="6153" max="6400" width="30.5703125" style="11"/>
    <col min="6401" max="6401" width="4.42578125" style="11" customWidth="1"/>
    <col min="6402" max="6402" width="15.28515625" style="11" customWidth="1"/>
    <col min="6403" max="6403" width="23.140625" style="11" customWidth="1"/>
    <col min="6404" max="6404" width="17.85546875" style="11" customWidth="1"/>
    <col min="6405" max="6405" width="35" style="11" customWidth="1"/>
    <col min="6406" max="6406" width="21.7109375" style="11" customWidth="1"/>
    <col min="6407" max="6407" width="31.7109375" style="11" customWidth="1"/>
    <col min="6408" max="6408" width="18.7109375" style="11" customWidth="1"/>
    <col min="6409" max="6656" width="30.5703125" style="11"/>
    <col min="6657" max="6657" width="4.42578125" style="11" customWidth="1"/>
    <col min="6658" max="6658" width="15.28515625" style="11" customWidth="1"/>
    <col min="6659" max="6659" width="23.140625" style="11" customWidth="1"/>
    <col min="6660" max="6660" width="17.85546875" style="11" customWidth="1"/>
    <col min="6661" max="6661" width="35" style="11" customWidth="1"/>
    <col min="6662" max="6662" width="21.7109375" style="11" customWidth="1"/>
    <col min="6663" max="6663" width="31.7109375" style="11" customWidth="1"/>
    <col min="6664" max="6664" width="18.7109375" style="11" customWidth="1"/>
    <col min="6665" max="6912" width="30.5703125" style="11"/>
    <col min="6913" max="6913" width="4.42578125" style="11" customWidth="1"/>
    <col min="6914" max="6914" width="15.28515625" style="11" customWidth="1"/>
    <col min="6915" max="6915" width="23.140625" style="11" customWidth="1"/>
    <col min="6916" max="6916" width="17.85546875" style="11" customWidth="1"/>
    <col min="6917" max="6917" width="35" style="11" customWidth="1"/>
    <col min="6918" max="6918" width="21.7109375" style="11" customWidth="1"/>
    <col min="6919" max="6919" width="31.7109375" style="11" customWidth="1"/>
    <col min="6920" max="6920" width="18.7109375" style="11" customWidth="1"/>
    <col min="6921" max="7168" width="30.5703125" style="11"/>
    <col min="7169" max="7169" width="4.42578125" style="11" customWidth="1"/>
    <col min="7170" max="7170" width="15.28515625" style="11" customWidth="1"/>
    <col min="7171" max="7171" width="23.140625" style="11" customWidth="1"/>
    <col min="7172" max="7172" width="17.85546875" style="11" customWidth="1"/>
    <col min="7173" max="7173" width="35" style="11" customWidth="1"/>
    <col min="7174" max="7174" width="21.7109375" style="11" customWidth="1"/>
    <col min="7175" max="7175" width="31.7109375" style="11" customWidth="1"/>
    <col min="7176" max="7176" width="18.7109375" style="11" customWidth="1"/>
    <col min="7177" max="7424" width="30.5703125" style="11"/>
    <col min="7425" max="7425" width="4.42578125" style="11" customWidth="1"/>
    <col min="7426" max="7426" width="15.28515625" style="11" customWidth="1"/>
    <col min="7427" max="7427" width="23.140625" style="11" customWidth="1"/>
    <col min="7428" max="7428" width="17.85546875" style="11" customWidth="1"/>
    <col min="7429" max="7429" width="35" style="11" customWidth="1"/>
    <col min="7430" max="7430" width="21.7109375" style="11" customWidth="1"/>
    <col min="7431" max="7431" width="31.7109375" style="11" customWidth="1"/>
    <col min="7432" max="7432" width="18.7109375" style="11" customWidth="1"/>
    <col min="7433" max="7680" width="30.5703125" style="11"/>
    <col min="7681" max="7681" width="4.42578125" style="11" customWidth="1"/>
    <col min="7682" max="7682" width="15.28515625" style="11" customWidth="1"/>
    <col min="7683" max="7683" width="23.140625" style="11" customWidth="1"/>
    <col min="7684" max="7684" width="17.85546875" style="11" customWidth="1"/>
    <col min="7685" max="7685" width="35" style="11" customWidth="1"/>
    <col min="7686" max="7686" width="21.7109375" style="11" customWidth="1"/>
    <col min="7687" max="7687" width="31.7109375" style="11" customWidth="1"/>
    <col min="7688" max="7688" width="18.7109375" style="11" customWidth="1"/>
    <col min="7689" max="7936" width="30.5703125" style="11"/>
    <col min="7937" max="7937" width="4.42578125" style="11" customWidth="1"/>
    <col min="7938" max="7938" width="15.28515625" style="11" customWidth="1"/>
    <col min="7939" max="7939" width="23.140625" style="11" customWidth="1"/>
    <col min="7940" max="7940" width="17.85546875" style="11" customWidth="1"/>
    <col min="7941" max="7941" width="35" style="11" customWidth="1"/>
    <col min="7942" max="7942" width="21.7109375" style="11" customWidth="1"/>
    <col min="7943" max="7943" width="31.7109375" style="11" customWidth="1"/>
    <col min="7944" max="7944" width="18.7109375" style="11" customWidth="1"/>
    <col min="7945" max="8192" width="30.5703125" style="11"/>
    <col min="8193" max="8193" width="4.42578125" style="11" customWidth="1"/>
    <col min="8194" max="8194" width="15.28515625" style="11" customWidth="1"/>
    <col min="8195" max="8195" width="23.140625" style="11" customWidth="1"/>
    <col min="8196" max="8196" width="17.85546875" style="11" customWidth="1"/>
    <col min="8197" max="8197" width="35" style="11" customWidth="1"/>
    <col min="8198" max="8198" width="21.7109375" style="11" customWidth="1"/>
    <col min="8199" max="8199" width="31.7109375" style="11" customWidth="1"/>
    <col min="8200" max="8200" width="18.7109375" style="11" customWidth="1"/>
    <col min="8201" max="8448" width="30.5703125" style="11"/>
    <col min="8449" max="8449" width="4.42578125" style="11" customWidth="1"/>
    <col min="8450" max="8450" width="15.28515625" style="11" customWidth="1"/>
    <col min="8451" max="8451" width="23.140625" style="11" customWidth="1"/>
    <col min="8452" max="8452" width="17.85546875" style="11" customWidth="1"/>
    <col min="8453" max="8453" width="35" style="11" customWidth="1"/>
    <col min="8454" max="8454" width="21.7109375" style="11" customWidth="1"/>
    <col min="8455" max="8455" width="31.7109375" style="11" customWidth="1"/>
    <col min="8456" max="8456" width="18.7109375" style="11" customWidth="1"/>
    <col min="8457" max="8704" width="30.5703125" style="11"/>
    <col min="8705" max="8705" width="4.42578125" style="11" customWidth="1"/>
    <col min="8706" max="8706" width="15.28515625" style="11" customWidth="1"/>
    <col min="8707" max="8707" width="23.140625" style="11" customWidth="1"/>
    <col min="8708" max="8708" width="17.85546875" style="11" customWidth="1"/>
    <col min="8709" max="8709" width="35" style="11" customWidth="1"/>
    <col min="8710" max="8710" width="21.7109375" style="11" customWidth="1"/>
    <col min="8711" max="8711" width="31.7109375" style="11" customWidth="1"/>
    <col min="8712" max="8712" width="18.7109375" style="11" customWidth="1"/>
    <col min="8713" max="8960" width="30.5703125" style="11"/>
    <col min="8961" max="8961" width="4.42578125" style="11" customWidth="1"/>
    <col min="8962" max="8962" width="15.28515625" style="11" customWidth="1"/>
    <col min="8963" max="8963" width="23.140625" style="11" customWidth="1"/>
    <col min="8964" max="8964" width="17.85546875" style="11" customWidth="1"/>
    <col min="8965" max="8965" width="35" style="11" customWidth="1"/>
    <col min="8966" max="8966" width="21.7109375" style="11" customWidth="1"/>
    <col min="8967" max="8967" width="31.7109375" style="11" customWidth="1"/>
    <col min="8968" max="8968" width="18.7109375" style="11" customWidth="1"/>
    <col min="8969" max="9216" width="30.5703125" style="11"/>
    <col min="9217" max="9217" width="4.42578125" style="11" customWidth="1"/>
    <col min="9218" max="9218" width="15.28515625" style="11" customWidth="1"/>
    <col min="9219" max="9219" width="23.140625" style="11" customWidth="1"/>
    <col min="9220" max="9220" width="17.85546875" style="11" customWidth="1"/>
    <col min="9221" max="9221" width="35" style="11" customWidth="1"/>
    <col min="9222" max="9222" width="21.7109375" style="11" customWidth="1"/>
    <col min="9223" max="9223" width="31.7109375" style="11" customWidth="1"/>
    <col min="9224" max="9224" width="18.7109375" style="11" customWidth="1"/>
    <col min="9225" max="9472" width="30.5703125" style="11"/>
    <col min="9473" max="9473" width="4.42578125" style="11" customWidth="1"/>
    <col min="9474" max="9474" width="15.28515625" style="11" customWidth="1"/>
    <col min="9475" max="9475" width="23.140625" style="11" customWidth="1"/>
    <col min="9476" max="9476" width="17.85546875" style="11" customWidth="1"/>
    <col min="9477" max="9477" width="35" style="11" customWidth="1"/>
    <col min="9478" max="9478" width="21.7109375" style="11" customWidth="1"/>
    <col min="9479" max="9479" width="31.7109375" style="11" customWidth="1"/>
    <col min="9480" max="9480" width="18.7109375" style="11" customWidth="1"/>
    <col min="9481" max="9728" width="30.5703125" style="11"/>
    <col min="9729" max="9729" width="4.42578125" style="11" customWidth="1"/>
    <col min="9730" max="9730" width="15.28515625" style="11" customWidth="1"/>
    <col min="9731" max="9731" width="23.140625" style="11" customWidth="1"/>
    <col min="9732" max="9732" width="17.85546875" style="11" customWidth="1"/>
    <col min="9733" max="9733" width="35" style="11" customWidth="1"/>
    <col min="9734" max="9734" width="21.7109375" style="11" customWidth="1"/>
    <col min="9735" max="9735" width="31.7109375" style="11" customWidth="1"/>
    <col min="9736" max="9736" width="18.7109375" style="11" customWidth="1"/>
    <col min="9737" max="9984" width="30.5703125" style="11"/>
    <col min="9985" max="9985" width="4.42578125" style="11" customWidth="1"/>
    <col min="9986" max="9986" width="15.28515625" style="11" customWidth="1"/>
    <col min="9987" max="9987" width="23.140625" style="11" customWidth="1"/>
    <col min="9988" max="9988" width="17.85546875" style="11" customWidth="1"/>
    <col min="9989" max="9989" width="35" style="11" customWidth="1"/>
    <col min="9990" max="9990" width="21.7109375" style="11" customWidth="1"/>
    <col min="9991" max="9991" width="31.7109375" style="11" customWidth="1"/>
    <col min="9992" max="9992" width="18.7109375" style="11" customWidth="1"/>
    <col min="9993" max="10240" width="30.5703125" style="11"/>
    <col min="10241" max="10241" width="4.42578125" style="11" customWidth="1"/>
    <col min="10242" max="10242" width="15.28515625" style="11" customWidth="1"/>
    <col min="10243" max="10243" width="23.140625" style="11" customWidth="1"/>
    <col min="10244" max="10244" width="17.85546875" style="11" customWidth="1"/>
    <col min="10245" max="10245" width="35" style="11" customWidth="1"/>
    <col min="10246" max="10246" width="21.7109375" style="11" customWidth="1"/>
    <col min="10247" max="10247" width="31.7109375" style="11" customWidth="1"/>
    <col min="10248" max="10248" width="18.7109375" style="11" customWidth="1"/>
    <col min="10249" max="10496" width="30.5703125" style="11"/>
    <col min="10497" max="10497" width="4.42578125" style="11" customWidth="1"/>
    <col min="10498" max="10498" width="15.28515625" style="11" customWidth="1"/>
    <col min="10499" max="10499" width="23.140625" style="11" customWidth="1"/>
    <col min="10500" max="10500" width="17.85546875" style="11" customWidth="1"/>
    <col min="10501" max="10501" width="35" style="11" customWidth="1"/>
    <col min="10502" max="10502" width="21.7109375" style="11" customWidth="1"/>
    <col min="10503" max="10503" width="31.7109375" style="11" customWidth="1"/>
    <col min="10504" max="10504" width="18.7109375" style="11" customWidth="1"/>
    <col min="10505" max="10752" width="30.5703125" style="11"/>
    <col min="10753" max="10753" width="4.42578125" style="11" customWidth="1"/>
    <col min="10754" max="10754" width="15.28515625" style="11" customWidth="1"/>
    <col min="10755" max="10755" width="23.140625" style="11" customWidth="1"/>
    <col min="10756" max="10756" width="17.85546875" style="11" customWidth="1"/>
    <col min="10757" max="10757" width="35" style="11" customWidth="1"/>
    <col min="10758" max="10758" width="21.7109375" style="11" customWidth="1"/>
    <col min="10759" max="10759" width="31.7109375" style="11" customWidth="1"/>
    <col min="10760" max="10760" width="18.7109375" style="11" customWidth="1"/>
    <col min="10761" max="11008" width="30.5703125" style="11"/>
    <col min="11009" max="11009" width="4.42578125" style="11" customWidth="1"/>
    <col min="11010" max="11010" width="15.28515625" style="11" customWidth="1"/>
    <col min="11011" max="11011" width="23.140625" style="11" customWidth="1"/>
    <col min="11012" max="11012" width="17.85546875" style="11" customWidth="1"/>
    <col min="11013" max="11013" width="35" style="11" customWidth="1"/>
    <col min="11014" max="11014" width="21.7109375" style="11" customWidth="1"/>
    <col min="11015" max="11015" width="31.7109375" style="11" customWidth="1"/>
    <col min="11016" max="11016" width="18.7109375" style="11" customWidth="1"/>
    <col min="11017" max="11264" width="30.5703125" style="11"/>
    <col min="11265" max="11265" width="4.42578125" style="11" customWidth="1"/>
    <col min="11266" max="11266" width="15.28515625" style="11" customWidth="1"/>
    <col min="11267" max="11267" width="23.140625" style="11" customWidth="1"/>
    <col min="11268" max="11268" width="17.85546875" style="11" customWidth="1"/>
    <col min="11269" max="11269" width="35" style="11" customWidth="1"/>
    <col min="11270" max="11270" width="21.7109375" style="11" customWidth="1"/>
    <col min="11271" max="11271" width="31.7109375" style="11" customWidth="1"/>
    <col min="11272" max="11272" width="18.7109375" style="11" customWidth="1"/>
    <col min="11273" max="11520" width="30.5703125" style="11"/>
    <col min="11521" max="11521" width="4.42578125" style="11" customWidth="1"/>
    <col min="11522" max="11522" width="15.28515625" style="11" customWidth="1"/>
    <col min="11523" max="11523" width="23.140625" style="11" customWidth="1"/>
    <col min="11524" max="11524" width="17.85546875" style="11" customWidth="1"/>
    <col min="11525" max="11525" width="35" style="11" customWidth="1"/>
    <col min="11526" max="11526" width="21.7109375" style="11" customWidth="1"/>
    <col min="11527" max="11527" width="31.7109375" style="11" customWidth="1"/>
    <col min="11528" max="11528" width="18.7109375" style="11" customWidth="1"/>
    <col min="11529" max="11776" width="30.5703125" style="11"/>
    <col min="11777" max="11777" width="4.42578125" style="11" customWidth="1"/>
    <col min="11778" max="11778" width="15.28515625" style="11" customWidth="1"/>
    <col min="11779" max="11779" width="23.140625" style="11" customWidth="1"/>
    <col min="11780" max="11780" width="17.85546875" style="11" customWidth="1"/>
    <col min="11781" max="11781" width="35" style="11" customWidth="1"/>
    <col min="11782" max="11782" width="21.7109375" style="11" customWidth="1"/>
    <col min="11783" max="11783" width="31.7109375" style="11" customWidth="1"/>
    <col min="11784" max="11784" width="18.7109375" style="11" customWidth="1"/>
    <col min="11785" max="12032" width="30.5703125" style="11"/>
    <col min="12033" max="12033" width="4.42578125" style="11" customWidth="1"/>
    <col min="12034" max="12034" width="15.28515625" style="11" customWidth="1"/>
    <col min="12035" max="12035" width="23.140625" style="11" customWidth="1"/>
    <col min="12036" max="12036" width="17.85546875" style="11" customWidth="1"/>
    <col min="12037" max="12037" width="35" style="11" customWidth="1"/>
    <col min="12038" max="12038" width="21.7109375" style="11" customWidth="1"/>
    <col min="12039" max="12039" width="31.7109375" style="11" customWidth="1"/>
    <col min="12040" max="12040" width="18.7109375" style="11" customWidth="1"/>
    <col min="12041" max="12288" width="30.5703125" style="11"/>
    <col min="12289" max="12289" width="4.42578125" style="11" customWidth="1"/>
    <col min="12290" max="12290" width="15.28515625" style="11" customWidth="1"/>
    <col min="12291" max="12291" width="23.140625" style="11" customWidth="1"/>
    <col min="12292" max="12292" width="17.85546875" style="11" customWidth="1"/>
    <col min="12293" max="12293" width="35" style="11" customWidth="1"/>
    <col min="12294" max="12294" width="21.7109375" style="11" customWidth="1"/>
    <col min="12295" max="12295" width="31.7109375" style="11" customWidth="1"/>
    <col min="12296" max="12296" width="18.7109375" style="11" customWidth="1"/>
    <col min="12297" max="12544" width="30.5703125" style="11"/>
    <col min="12545" max="12545" width="4.42578125" style="11" customWidth="1"/>
    <col min="12546" max="12546" width="15.28515625" style="11" customWidth="1"/>
    <col min="12547" max="12547" width="23.140625" style="11" customWidth="1"/>
    <col min="12548" max="12548" width="17.85546875" style="11" customWidth="1"/>
    <col min="12549" max="12549" width="35" style="11" customWidth="1"/>
    <col min="12550" max="12550" width="21.7109375" style="11" customWidth="1"/>
    <col min="12551" max="12551" width="31.7109375" style="11" customWidth="1"/>
    <col min="12552" max="12552" width="18.7109375" style="11" customWidth="1"/>
    <col min="12553" max="12800" width="30.5703125" style="11"/>
    <col min="12801" max="12801" width="4.42578125" style="11" customWidth="1"/>
    <col min="12802" max="12802" width="15.28515625" style="11" customWidth="1"/>
    <col min="12803" max="12803" width="23.140625" style="11" customWidth="1"/>
    <col min="12804" max="12804" width="17.85546875" style="11" customWidth="1"/>
    <col min="12805" max="12805" width="35" style="11" customWidth="1"/>
    <col min="12806" max="12806" width="21.7109375" style="11" customWidth="1"/>
    <col min="12807" max="12807" width="31.7109375" style="11" customWidth="1"/>
    <col min="12808" max="12808" width="18.7109375" style="11" customWidth="1"/>
    <col min="12809" max="13056" width="30.5703125" style="11"/>
    <col min="13057" max="13057" width="4.42578125" style="11" customWidth="1"/>
    <col min="13058" max="13058" width="15.28515625" style="11" customWidth="1"/>
    <col min="13059" max="13059" width="23.140625" style="11" customWidth="1"/>
    <col min="13060" max="13060" width="17.85546875" style="11" customWidth="1"/>
    <col min="13061" max="13061" width="35" style="11" customWidth="1"/>
    <col min="13062" max="13062" width="21.7109375" style="11" customWidth="1"/>
    <col min="13063" max="13063" width="31.7109375" style="11" customWidth="1"/>
    <col min="13064" max="13064" width="18.7109375" style="11" customWidth="1"/>
    <col min="13065" max="13312" width="30.5703125" style="11"/>
    <col min="13313" max="13313" width="4.42578125" style="11" customWidth="1"/>
    <col min="13314" max="13314" width="15.28515625" style="11" customWidth="1"/>
    <col min="13315" max="13315" width="23.140625" style="11" customWidth="1"/>
    <col min="13316" max="13316" width="17.85546875" style="11" customWidth="1"/>
    <col min="13317" max="13317" width="35" style="11" customWidth="1"/>
    <col min="13318" max="13318" width="21.7109375" style="11" customWidth="1"/>
    <col min="13319" max="13319" width="31.7109375" style="11" customWidth="1"/>
    <col min="13320" max="13320" width="18.7109375" style="11" customWidth="1"/>
    <col min="13321" max="13568" width="30.5703125" style="11"/>
    <col min="13569" max="13569" width="4.42578125" style="11" customWidth="1"/>
    <col min="13570" max="13570" width="15.28515625" style="11" customWidth="1"/>
    <col min="13571" max="13571" width="23.140625" style="11" customWidth="1"/>
    <col min="13572" max="13572" width="17.85546875" style="11" customWidth="1"/>
    <col min="13573" max="13573" width="35" style="11" customWidth="1"/>
    <col min="13574" max="13574" width="21.7109375" style="11" customWidth="1"/>
    <col min="13575" max="13575" width="31.7109375" style="11" customWidth="1"/>
    <col min="13576" max="13576" width="18.7109375" style="11" customWidth="1"/>
    <col min="13577" max="13824" width="30.5703125" style="11"/>
    <col min="13825" max="13825" width="4.42578125" style="11" customWidth="1"/>
    <col min="13826" max="13826" width="15.28515625" style="11" customWidth="1"/>
    <col min="13827" max="13827" width="23.140625" style="11" customWidth="1"/>
    <col min="13828" max="13828" width="17.85546875" style="11" customWidth="1"/>
    <col min="13829" max="13829" width="35" style="11" customWidth="1"/>
    <col min="13830" max="13830" width="21.7109375" style="11" customWidth="1"/>
    <col min="13831" max="13831" width="31.7109375" style="11" customWidth="1"/>
    <col min="13832" max="13832" width="18.7109375" style="11" customWidth="1"/>
    <col min="13833" max="14080" width="30.5703125" style="11"/>
    <col min="14081" max="14081" width="4.42578125" style="11" customWidth="1"/>
    <col min="14082" max="14082" width="15.28515625" style="11" customWidth="1"/>
    <col min="14083" max="14083" width="23.140625" style="11" customWidth="1"/>
    <col min="14084" max="14084" width="17.85546875" style="11" customWidth="1"/>
    <col min="14085" max="14085" width="35" style="11" customWidth="1"/>
    <col min="14086" max="14086" width="21.7109375" style="11" customWidth="1"/>
    <col min="14087" max="14087" width="31.7109375" style="11" customWidth="1"/>
    <col min="14088" max="14088" width="18.7109375" style="11" customWidth="1"/>
    <col min="14089" max="14336" width="30.5703125" style="11"/>
    <col min="14337" max="14337" width="4.42578125" style="11" customWidth="1"/>
    <col min="14338" max="14338" width="15.28515625" style="11" customWidth="1"/>
    <col min="14339" max="14339" width="23.140625" style="11" customWidth="1"/>
    <col min="14340" max="14340" width="17.85546875" style="11" customWidth="1"/>
    <col min="14341" max="14341" width="35" style="11" customWidth="1"/>
    <col min="14342" max="14342" width="21.7109375" style="11" customWidth="1"/>
    <col min="14343" max="14343" width="31.7109375" style="11" customWidth="1"/>
    <col min="14344" max="14344" width="18.7109375" style="11" customWidth="1"/>
    <col min="14345" max="14592" width="30.5703125" style="11"/>
    <col min="14593" max="14593" width="4.42578125" style="11" customWidth="1"/>
    <col min="14594" max="14594" width="15.28515625" style="11" customWidth="1"/>
    <col min="14595" max="14595" width="23.140625" style="11" customWidth="1"/>
    <col min="14596" max="14596" width="17.85546875" style="11" customWidth="1"/>
    <col min="14597" max="14597" width="35" style="11" customWidth="1"/>
    <col min="14598" max="14598" width="21.7109375" style="11" customWidth="1"/>
    <col min="14599" max="14599" width="31.7109375" style="11" customWidth="1"/>
    <col min="14600" max="14600" width="18.7109375" style="11" customWidth="1"/>
    <col min="14601" max="14848" width="30.5703125" style="11"/>
    <col min="14849" max="14849" width="4.42578125" style="11" customWidth="1"/>
    <col min="14850" max="14850" width="15.28515625" style="11" customWidth="1"/>
    <col min="14851" max="14851" width="23.140625" style="11" customWidth="1"/>
    <col min="14852" max="14852" width="17.85546875" style="11" customWidth="1"/>
    <col min="14853" max="14853" width="35" style="11" customWidth="1"/>
    <col min="14854" max="14854" width="21.7109375" style="11" customWidth="1"/>
    <col min="14855" max="14855" width="31.7109375" style="11" customWidth="1"/>
    <col min="14856" max="14856" width="18.7109375" style="11" customWidth="1"/>
    <col min="14857" max="15104" width="30.5703125" style="11"/>
    <col min="15105" max="15105" width="4.42578125" style="11" customWidth="1"/>
    <col min="15106" max="15106" width="15.28515625" style="11" customWidth="1"/>
    <col min="15107" max="15107" width="23.140625" style="11" customWidth="1"/>
    <col min="15108" max="15108" width="17.85546875" style="11" customWidth="1"/>
    <col min="15109" max="15109" width="35" style="11" customWidth="1"/>
    <col min="15110" max="15110" width="21.7109375" style="11" customWidth="1"/>
    <col min="15111" max="15111" width="31.7109375" style="11" customWidth="1"/>
    <col min="15112" max="15112" width="18.7109375" style="11" customWidth="1"/>
    <col min="15113" max="15360" width="30.5703125" style="11"/>
    <col min="15361" max="15361" width="4.42578125" style="11" customWidth="1"/>
    <col min="15362" max="15362" width="15.28515625" style="11" customWidth="1"/>
    <col min="15363" max="15363" width="23.140625" style="11" customWidth="1"/>
    <col min="15364" max="15364" width="17.85546875" style="11" customWidth="1"/>
    <col min="15365" max="15365" width="35" style="11" customWidth="1"/>
    <col min="15366" max="15366" width="21.7109375" style="11" customWidth="1"/>
    <col min="15367" max="15367" width="31.7109375" style="11" customWidth="1"/>
    <col min="15368" max="15368" width="18.7109375" style="11" customWidth="1"/>
    <col min="15369" max="15616" width="30.5703125" style="11"/>
    <col min="15617" max="15617" width="4.42578125" style="11" customWidth="1"/>
    <col min="15618" max="15618" width="15.28515625" style="11" customWidth="1"/>
    <col min="15619" max="15619" width="23.140625" style="11" customWidth="1"/>
    <col min="15620" max="15620" width="17.85546875" style="11" customWidth="1"/>
    <col min="15621" max="15621" width="35" style="11" customWidth="1"/>
    <col min="15622" max="15622" width="21.7109375" style="11" customWidth="1"/>
    <col min="15623" max="15623" width="31.7109375" style="11" customWidth="1"/>
    <col min="15624" max="15624" width="18.7109375" style="11" customWidth="1"/>
    <col min="15625" max="15872" width="30.5703125" style="11"/>
    <col min="15873" max="15873" width="4.42578125" style="11" customWidth="1"/>
    <col min="15874" max="15874" width="15.28515625" style="11" customWidth="1"/>
    <col min="15875" max="15875" width="23.140625" style="11" customWidth="1"/>
    <col min="15876" max="15876" width="17.85546875" style="11" customWidth="1"/>
    <col min="15877" max="15877" width="35" style="11" customWidth="1"/>
    <col min="15878" max="15878" width="21.7109375" style="11" customWidth="1"/>
    <col min="15879" max="15879" width="31.7109375" style="11" customWidth="1"/>
    <col min="15880" max="15880" width="18.7109375" style="11" customWidth="1"/>
    <col min="15881" max="16128" width="30.5703125" style="11"/>
    <col min="16129" max="16129" width="4.42578125" style="11" customWidth="1"/>
    <col min="16130" max="16130" width="15.28515625" style="11" customWidth="1"/>
    <col min="16131" max="16131" width="23.140625" style="11" customWidth="1"/>
    <col min="16132" max="16132" width="17.85546875" style="11" customWidth="1"/>
    <col min="16133" max="16133" width="35" style="11" customWidth="1"/>
    <col min="16134" max="16134" width="21.7109375" style="11" customWidth="1"/>
    <col min="16135" max="16135" width="31.7109375" style="11" customWidth="1"/>
    <col min="16136" max="16136" width="18.7109375" style="11" customWidth="1"/>
    <col min="16137" max="16384" width="30.5703125" style="11"/>
  </cols>
  <sheetData>
    <row r="1" spans="1:8" ht="14.25" thickTop="1" thickBot="1">
      <c r="A1" s="222" t="s">
        <v>146</v>
      </c>
      <c r="B1" s="223" t="s">
        <v>147</v>
      </c>
      <c r="C1" s="223"/>
      <c r="D1" s="223"/>
      <c r="E1" s="223"/>
      <c r="F1" s="223"/>
      <c r="G1" s="223"/>
      <c r="H1" s="223"/>
    </row>
    <row r="2" spans="1:8" ht="14.25" thickTop="1" thickBot="1">
      <c r="A2" s="222"/>
      <c r="B2" s="223" t="s">
        <v>148</v>
      </c>
      <c r="C2" s="223"/>
      <c r="D2" s="223"/>
      <c r="E2" s="223"/>
      <c r="F2" s="223"/>
      <c r="G2" s="223"/>
      <c r="H2" s="223"/>
    </row>
    <row r="3" spans="1:8" ht="14.25" thickTop="1" thickBot="1">
      <c r="A3" s="222"/>
      <c r="B3" s="82" t="s">
        <v>149</v>
      </c>
      <c r="C3" s="82" t="s">
        <v>150</v>
      </c>
      <c r="D3" s="82" t="s">
        <v>151</v>
      </c>
      <c r="E3" s="82" t="s">
        <v>152</v>
      </c>
      <c r="F3" s="82" t="s">
        <v>153</v>
      </c>
      <c r="G3" s="82" t="s">
        <v>154</v>
      </c>
      <c r="H3" s="82" t="s">
        <v>155</v>
      </c>
    </row>
    <row r="4" spans="1:8" ht="77.25" customHeight="1" thickTop="1" thickBot="1">
      <c r="A4" s="222"/>
      <c r="B4" s="83" t="s">
        <v>156</v>
      </c>
      <c r="C4" s="84" t="s">
        <v>157</v>
      </c>
      <c r="D4" s="84" t="s">
        <v>158</v>
      </c>
      <c r="E4" s="84" t="s">
        <v>159</v>
      </c>
      <c r="F4" s="84" t="s">
        <v>160</v>
      </c>
      <c r="G4" s="84" t="s">
        <v>161</v>
      </c>
      <c r="H4" s="84" t="s">
        <v>162</v>
      </c>
    </row>
    <row r="5" spans="1:8" ht="57.75" customHeight="1" thickTop="1" thickBot="1">
      <c r="A5" s="222"/>
      <c r="B5" s="83" t="s">
        <v>163</v>
      </c>
      <c r="C5" s="84" t="s">
        <v>164</v>
      </c>
      <c r="D5" s="84" t="s">
        <v>165</v>
      </c>
      <c r="E5" s="84" t="s">
        <v>166</v>
      </c>
      <c r="F5" s="84" t="s">
        <v>167</v>
      </c>
      <c r="G5" s="84" t="s">
        <v>168</v>
      </c>
      <c r="H5" s="84" t="s">
        <v>169</v>
      </c>
    </row>
    <row r="6" spans="1:8" ht="78" customHeight="1" thickTop="1" thickBot="1">
      <c r="A6" s="222"/>
      <c r="B6" s="83" t="s">
        <v>170</v>
      </c>
      <c r="C6" s="84" t="s">
        <v>171</v>
      </c>
      <c r="D6" s="84" t="s">
        <v>172</v>
      </c>
      <c r="E6" s="84" t="s">
        <v>173</v>
      </c>
      <c r="F6" s="84" t="s">
        <v>174</v>
      </c>
      <c r="G6" s="84" t="s">
        <v>175</v>
      </c>
      <c r="H6" s="84" t="s">
        <v>176</v>
      </c>
    </row>
    <row r="7" spans="1:8" ht="62.25" customHeight="1" thickTop="1" thickBot="1">
      <c r="A7" s="222"/>
      <c r="B7" s="83" t="s">
        <v>177</v>
      </c>
      <c r="C7" s="84" t="s">
        <v>178</v>
      </c>
      <c r="D7" s="84" t="s">
        <v>179</v>
      </c>
      <c r="E7" s="84" t="s">
        <v>180</v>
      </c>
      <c r="F7" s="84" t="s">
        <v>181</v>
      </c>
      <c r="G7" s="84" t="s">
        <v>182</v>
      </c>
      <c r="H7" s="84" t="s">
        <v>183</v>
      </c>
    </row>
    <row r="8" spans="1:8" ht="91.5" customHeight="1" thickTop="1" thickBot="1">
      <c r="A8" s="222"/>
      <c r="B8" s="83" t="s">
        <v>184</v>
      </c>
      <c r="C8" s="84" t="s">
        <v>185</v>
      </c>
      <c r="D8" s="84" t="s">
        <v>186</v>
      </c>
      <c r="E8" s="84" t="s">
        <v>187</v>
      </c>
      <c r="F8" s="84"/>
      <c r="G8" s="84" t="s">
        <v>188</v>
      </c>
      <c r="H8" s="84" t="s">
        <v>189</v>
      </c>
    </row>
    <row r="9" spans="1:8" ht="47.25" customHeight="1" thickTop="1" thickBot="1">
      <c r="A9" s="222"/>
      <c r="B9" s="83" t="s">
        <v>190</v>
      </c>
      <c r="C9" s="84" t="s">
        <v>191</v>
      </c>
      <c r="D9" s="84" t="s">
        <v>192</v>
      </c>
      <c r="E9" s="84" t="s">
        <v>193</v>
      </c>
      <c r="F9" s="84"/>
      <c r="G9" s="84" t="s">
        <v>194</v>
      </c>
      <c r="H9" s="84" t="s">
        <v>195</v>
      </c>
    </row>
    <row r="10" spans="1:8" ht="72" customHeight="1" thickTop="1" thickBot="1">
      <c r="A10" s="222"/>
      <c r="B10" s="83" t="s">
        <v>196</v>
      </c>
      <c r="C10" s="84" t="s">
        <v>197</v>
      </c>
      <c r="D10" s="84"/>
      <c r="E10" s="84"/>
      <c r="F10" s="84"/>
      <c r="G10" s="84" t="s">
        <v>198</v>
      </c>
      <c r="H10" s="85"/>
    </row>
    <row r="11" spans="1:8" ht="27" thickTop="1" thickBot="1">
      <c r="A11" s="222"/>
      <c r="B11" s="83" t="s">
        <v>199</v>
      </c>
      <c r="C11" s="84"/>
      <c r="D11" s="84"/>
      <c r="E11" s="84"/>
      <c r="F11" s="84"/>
      <c r="G11" s="84" t="s">
        <v>200</v>
      </c>
      <c r="H11" s="85"/>
    </row>
    <row r="12" spans="1:8" ht="38.25" customHeight="1" thickTop="1" thickBot="1">
      <c r="A12" s="223" t="s">
        <v>201</v>
      </c>
      <c r="B12" s="223"/>
      <c r="C12" s="223"/>
      <c r="D12" s="223"/>
      <c r="E12" s="223"/>
      <c r="F12" s="223"/>
      <c r="G12" s="223"/>
      <c r="H12" s="223"/>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