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2D571F2A-256A-4C34-AD10-560D4C45FFBC}" xr6:coauthVersionLast="47" xr6:coauthVersionMax="47" xr10:uidLastSave="{00000000-0000-0000-0000-000000000000}"/>
  <workbookProtection workbookAlgorithmName="SHA-512" workbookHashValue="DXepFEmNj7EFjsxQwx17x0By2KOmkfMAgN9f7xhHdQegnXJKbDVx5aMx4BaIiVAHTaAvysoMmawFwHB61NgWJA==" workbookSaltValue="z9iXX8XpOYVDSp5o4jHAjg==" workbookSpinCount="100000" lockStructure="1"/>
  <bookViews>
    <workbookView xWindow="-120" yWindow="-120" windowWidth="29040" windowHeight="15840" xr2:uid="{82425007-B10C-4B30-B14E-E133B79C6502}"/>
  </bookViews>
  <sheets>
    <sheet name="PLAN DE GESTION" sheetId="1" r:id="rId1"/>
    <sheet name="Hoja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9" i="1" l="1"/>
  <c r="AO22" i="1"/>
  <c r="AO23" i="1" s="1"/>
  <c r="AO18" i="1" l="1"/>
  <c r="AO17" i="1"/>
  <c r="AN17" i="1"/>
  <c r="AO16" i="1"/>
  <c r="AJ22" i="1"/>
  <c r="AH21" i="1"/>
  <c r="AI17" i="1"/>
  <c r="AI16" i="1"/>
  <c r="AM17" i="1"/>
  <c r="AM16" i="1"/>
  <c r="AH17" i="1"/>
  <c r="AH16" i="1"/>
  <c r="AJ16" i="1" l="1"/>
  <c r="AJ17" i="1"/>
  <c r="AD17" i="1"/>
  <c r="AD16" i="1"/>
  <c r="Y16" i="1"/>
  <c r="AJ18" i="1" l="1"/>
  <c r="AJ23" i="1" s="1"/>
  <c r="X16" i="1"/>
  <c r="F21" i="1" l="1"/>
  <c r="F20" i="1"/>
  <c r="F19" i="1"/>
  <c r="R22" i="1" l="1"/>
  <c r="AR21" i="1" l="1"/>
  <c r="AT21" i="1" s="1"/>
  <c r="AR20" i="1"/>
  <c r="AT20" i="1" s="1"/>
  <c r="AR19" i="1"/>
  <c r="AT19" i="1" s="1"/>
  <c r="AR17" i="1"/>
  <c r="AT17" i="1" s="1"/>
  <c r="AR16" i="1"/>
  <c r="AT16" i="1" s="1"/>
  <c r="AM21" i="1"/>
  <c r="AM20" i="1"/>
  <c r="AM19" i="1"/>
  <c r="AH20" i="1"/>
  <c r="AH19" i="1"/>
  <c r="AC21" i="1"/>
  <c r="AE21" i="1" s="1"/>
  <c r="AC20" i="1"/>
  <c r="AE20" i="1" s="1"/>
  <c r="AC19" i="1"/>
  <c r="AE19" i="1" s="1"/>
  <c r="AE22" i="1" s="1"/>
  <c r="AC17" i="1"/>
  <c r="AE17" i="1" s="1"/>
  <c r="AC16" i="1"/>
  <c r="AE16" i="1" s="1"/>
  <c r="F18" i="1"/>
  <c r="F22" i="1"/>
  <c r="AE18" i="1" l="1"/>
  <c r="AE23" i="1" s="1"/>
  <c r="AT18" i="1"/>
  <c r="AT22" i="1"/>
  <c r="R23" i="1"/>
  <c r="F23" i="1"/>
  <c r="AT23" i="1" l="1"/>
</calcChain>
</file>

<file path=xl/sharedStrings.xml><?xml version="1.0" encoding="utf-8"?>
<sst xmlns="http://schemas.openxmlformats.org/spreadsheetml/2006/main" count="240" uniqueCount="164">
  <si>
    <r>
      <t xml:space="preserve">PROCESO
</t>
    </r>
    <r>
      <rPr>
        <b/>
        <sz val="11"/>
        <rFont val="Calibri Light"/>
        <family val="2"/>
        <scheme val="major"/>
      </rPr>
      <t>SERVICIO A LA CIUDADANÍA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</si>
  <si>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</si>
  <si>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</si>
  <si>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</si>
  <si>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 DE GESTIÓN INSTITUCIONAL
OFICINA DE ATENCIÓN A LA CIUDADANÍA</t>
  </si>
  <si>
    <t>CONTROL DE CAMBIOS</t>
  </si>
  <si>
    <t>VERSIÓN</t>
  </si>
  <si>
    <t>FECHA</t>
  </si>
  <si>
    <t>DESCRIPCIÓN DE LA MODIFICACIÓN</t>
  </si>
  <si>
    <t>9 de marzo de 2021</t>
  </si>
  <si>
    <t>Publicación del plan de gestión aprobado. Caso HOLA: 160299</t>
  </si>
  <si>
    <t>27 de abril de 2021</t>
  </si>
  <si>
    <t xml:space="preserve">Para el primer trimestre de la vigencia 2021, el plan de gestión del proceso alcanzó un nivel de desempeño del 100% de acuerdo con lo programado, y del 6,4% acumulado para la vigencia. Se actualiza programación de la meta transversal "Actualizar el 100% los documentos del proceso conforme al plan de trabajo definido" según comunicación del proceso.  </t>
  </si>
  <si>
    <t>30 de julio de 2021</t>
  </si>
  <si>
    <t>Para el segundo trimestre de la vigencia 2021, el plan de gestión del proceso alcanzó un nivel de desempeño del 79,17% de acuerdo con lo programado, y del 56,73% acumulado para la vigencia.</t>
  </si>
  <si>
    <t>3 de noviembre de 2021</t>
  </si>
  <si>
    <t>Para el tercer trimestre de la vigencia 2021, el plan de gestión del proceso alcanzó un nivel de desempeño del 98,05% de acuerdo con lo programado, y del 66,99% acumulado para la vigencia.</t>
  </si>
  <si>
    <t>PLAN ESTRATÉGICO INSTITUCIONAL</t>
  </si>
  <si>
    <t>PROGRAMACIÓN DE LA VIGENCIA</t>
  </si>
  <si>
    <t>INDICADOR</t>
  </si>
  <si>
    <t>SEGUIMIENTO PLANES DE GESTIÓN DE SERVICIO A LA CIUDADANÍA</t>
  </si>
  <si>
    <t>SEGUIMIENTO PLAN GESTIÓN PROCESO SERVICIO A LA CIUDADANÍA</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</si>
  <si>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</si>
  <si>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</si>
  <si>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</si>
  <si>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</si>
  <si>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</si>
  <si>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</si>
  <si>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</si>
  <si>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</si>
  <si>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</si>
  <si>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</si>
  <si>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</si>
  <si>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</si>
  <si>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</si>
  <si>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</si>
  <si>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</si>
  <si>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</si>
  <si>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</si>
  <si>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</si>
  <si>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</si>
  <si>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</si>
  <si>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</si>
  <si>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</si>
  <si>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</si>
  <si>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</si>
  <si>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</si>
  <si>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</si>
  <si>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</si>
  <si>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</si>
  <si>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</si>
  <si>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</si>
  <si>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</si>
  <si>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</si>
  <si>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</si>
  <si>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</si>
  <si>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</si>
  <si>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</si>
  <si>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</si>
  <si>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</si>
  <si>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Tramitar el 70% de los documentos extraviados devueltos de acuerdo a la existencia en el Banco de Documentos</t>
  </si>
  <si>
    <t>Gestión</t>
  </si>
  <si>
    <t>Porcentaje de gestión Documentos Extraviados</t>
  </si>
  <si>
    <t>Número  total de documentos entregados y/o devueltos en 2021</t>
  </si>
  <si>
    <t>Número total de documentos que reposan en la entidad  X  100</t>
  </si>
  <si>
    <t>Stock banco de documentos:  7.599 documentos a  1 de enero de 2021.</t>
  </si>
  <si>
    <t>Creciente</t>
  </si>
  <si>
    <t xml:space="preserve">Porcentaje  </t>
  </si>
  <si>
    <t>Eficacia</t>
  </si>
  <si>
    <t>Consolidado de gestión de Documentos extraviados</t>
  </si>
  <si>
    <t>Reportes SAC y Secretaria General</t>
  </si>
  <si>
    <t>Subsecretaría de Gestión Institucional - Servicio a la Ciudadanía</t>
  </si>
  <si>
    <t>Memorando remisorio de Documentos Extraviados</t>
  </si>
  <si>
    <t>Durante el periodo comprendido entre 1/1/2021 al 31/03/2021 se devolvieron 17 documentos extraviados del stock en el Banco de Documentos, y 26 documentos extraviados recibidos durante el primer trimestre 2021, para un total de 43 documentos extraviados devueltos a la ciudadania durante el primer trimestre del 2021. De los documentos entregados a sus titulares, 41 correspondieron a cedulas de ciudadanía y 2 correspondieron a Tarjetas de identidad; esta cifra se ha visto afectada debido a las restricciones de movilidad impuestas inicialmente por el Decreto 10 del 7 de Enero de 2021, Decreto 021 del 15 de Enero de 2021, Decreto 094 del 25 de Marzo de 2021 y posteriormente por el Decreto 135 de 2021; de tal manera, que la entrega de documentos a la ciudadanía se ha visto afectada por la imposibilidad que tienen los ciudadanos para acercarse a la sede de la Secretaría Distrital de Gobierno y reclamar su documento extraviado. Las actas de entrega reposan de manera física en las instalaciones de la Secretaría Distrital de Gobierno nivel central.</t>
  </si>
  <si>
    <t>Actas de entrega de los documentos. 
Reporte en excel del la base de documentos extraviados</t>
  </si>
  <si>
    <r>
      <t>Durante el periodo comprendido entre 1/4/2021 al 30/06/2021 se devolvieron 8</t>
    </r>
    <r>
      <rPr>
        <sz val="11"/>
        <rFont val="Calibri Light"/>
        <family val="2"/>
        <scheme val="major"/>
      </rPr>
      <t>17</t>
    </r>
    <r>
      <rPr>
        <sz val="11"/>
        <color rgb="FFFFC000"/>
        <rFont val="Calibri Light"/>
        <family val="2"/>
        <scheme val="major"/>
      </rPr>
      <t xml:space="preserve"> </t>
    </r>
    <r>
      <rPr>
        <sz val="11"/>
        <color theme="1"/>
        <rFont val="Calibri Light"/>
        <family val="2"/>
        <scheme val="major"/>
      </rPr>
      <t>documentos extraviados del stock en el Banco de Documentos, de los documentos entregados a sus titulares, todos correspondieron a cedulas de ciudadanía.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r>
  </si>
  <si>
    <t>Actas de entrega de los documentos. 
Reporte en excel del la base de documentos extraviados.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201</t>
  </si>
  <si>
    <t>Durante el periodo comprendido entre 1/7/2021 al 30/09/2021 se devolvieron 71 documentos extraviados del stock en el Banco de Documentos directamente a los ciudadanos y 2.821 a las entidades emisoras, de los documentos entregados a sus titulares, todos correspondieron a cedulas de ciudadanía y Licencias de Conducción.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</si>
  <si>
    <t>Actas de entrega de los documentos. Reporte en excel del la base de documentos extraviados.: https://gobiernobogota-my.sharepoint.com/personal/yamile_espinosa_gobiernobogota_gov_co/_layouts/15/onedrive.aspx?ct=1634133525584&amp;or=OWA%2DNT&amp;cid=2b38933f%2De448%2D696b%2Dadcf%2Dd1c3c563c4e0&amp;originalPath=aHR0cHM6Ly9nb2JpZXJub2JvZ290YS1teS5zaGFyZXBvaW50LmNvbS86ZjovZy9wZXJzb25hbC95YW1pbGVfZXNwaW5vc2FfZ29iaWVybm9ib2dvdGFfZ292X2NvL0V2RUZhekNta0Z4R3ZfVnJ2dUdzQ0dNQkx3bS1hU1dCQ3ZLTXM2ZGVpNERNTmc%5FcnRpbWU9NFhBNWsxR08yVWc&amp;id=%2Fpersonal%2Fyamile%5Fespinosa%5Fgobiernobogota%5Fgov%5Fco%2FDocuments%2FPLANES%20GESTION%202021%2FNivel%20Central%2F17%5FServicio%20a%20la%20ciudadania%2FIII%20TRIMESTRE%2FMeta%201</t>
  </si>
  <si>
    <t>Actas de entrega de los documentos. Reporte en excel del la base de documentos extraviados.: https://gobiernobogota-my.sharepoint.com/:x:/g/personal/yamile_espinosa_gobiernobogota_gov_co/Ee1C71Z8H79Eo19zlI2--0gBYkxNvSFxaiWWsRPbbu3Faw?e=MzOyyM</t>
  </si>
  <si>
    <t>Durante el periodo comprendido entre 1/01/2021 al 15/12/2021 se recibieron 11.022 documentos extraviados, los cuales son sumados al stock del banco de documentos extraviados del 1 de enero de 2021. Se devolvieron en el transcurso de la vigencia 13.013 documentos entre cedulas, Tarjetas de Identidad y Libretas Militares. De los documentos entregados a sus titulares, todos correspondieron a cedulas de ciudadanía.
En stock del Banco de Documentos con corte al 15 de diciembre de 2021 quedan 5.608 documentos extraviados.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</si>
  <si>
    <t>Reducir en un  10% las peticiones vencidas, según reporte de la vigencia 2020.</t>
  </si>
  <si>
    <t>Porcentaje de gestión peticiones vencidas</t>
  </si>
  <si>
    <t>(Número total de peticiones vencidas en 2020 - Número total de peticiones vencidas en 2021)</t>
  </si>
  <si>
    <t xml:space="preserve">Número  total de peticiones vencidas en 2020  x 100   </t>
  </si>
  <si>
    <t>14.271 peticiones vencidas pendientes a 31 de Diciembre de 2020</t>
  </si>
  <si>
    <t>Suma</t>
  </si>
  <si>
    <t>Porcentaje</t>
  </si>
  <si>
    <t>Consolidado de peticiones vencidas</t>
  </si>
  <si>
    <t>Reportes OSAC y Secretaria General</t>
  </si>
  <si>
    <t>Memorando remisorio de Reporte de gestión.</t>
  </si>
  <si>
    <t>No programada</t>
  </si>
  <si>
    <t>No programada para el I Trimestre de 2021</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</si>
  <si>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CRONOS (ORFEO-Bogota Te Escucha) entregado con corte al 30/06/2020 para las vigencias anteriores (2017 al 2020) exclusivamente se cuenta con 6.598 peticiones en tramite para gestionar; avanzando un 46% para el segundo trimestre del año 2021. </t>
  </si>
  <si>
    <t>Reporte CRONOS (ORFEO-BOGOTATEESUCHA) corte 30 de junio de 2021 Peticiones en tramite.
https://gobiernobogota-my.sharepoint.com/personal/yamile_espinosa_gobiernobogota_gov_co/_layouts/15/onedrive.aspx?ct=1626356456457&amp;or=OWA%2DNT&amp;cid=1532bbb8%2D6d65%2D22f7%2Dadf4%2D99c1c509d21f&amp;originalPath=aHR0cHM6Ly9nb2JpZXJub2JvZ290YS1teS5zaGFyZXBvaW50LmNvbS86ZjovZy9wZXJzb25hbC95YW1pbGVfZXNwaW5vc2FfZ29iaWVybm9ib2dvdGFfZ292X2NvL0VxeEREcjREdk10R3BURjhTQkRtdWQ4QjZmTFlCaWVzMThMOUtwc3hiMnY4aVE%5FcnRpbWU9cGFiQkxKWkgyVWc&amp;id=%2Fpersonal%2Fyamile%5Fespinosa%5Fgobiernobogota%5Fgov%5Fco%2FDocuments%2FPLANES%20GESTION%202021%2FNivel%20Central%2F17%5FServicio%20a%20la%20ciudadania%2FII%20TRIMESTRE%2FMeta%202</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</si>
  <si>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Bogota te Escucha entregado con corte al 30/09/2020 para las vigencias anteriores (2017 al 2020) exclusivamente se cuenta con 3.089 peticiones en tramite para gestionar. </t>
  </si>
  <si>
    <t>Carpeta share point: https://gobiernobogota-my.sharepoint.com/personal/yamile_espinosa_gobiernobogota_gov_co/_layouts/15/onedrive.aspx?ct=1634133525584&amp;or=OWA%2DNT&amp;cid=2b38933f%2De448%2D696b%2Dadcf%2Dd1c3c563c4e0&amp;originalPath=aHR0cHM6Ly9nb2JpZXJub2JvZ290YS1teS5zaGFyZXBvaW50LmNvbS86ZjovZy9wZXJzb25hbC95YW1pbGVfZXNwaW5vc2FfZ29iaWVybm9ib2dvdGFfZ292X2NvL0V2RUZhekNta0Z4R3ZfVnJ2dUdzQ0dNQkx3bS1hU1dCQ3ZLTXM2ZGVpNERNTmc%5FcnRpbWU9NFhBNWsxR08yVWc&amp;id=%2Fpersonal%2Fyamile%5Fespinosa%5Fgobiernobogota%5Fgov%5Fco%2FDocuments%2FPLANES%20GESTION%202021%2FNivel%20Central%2F17%5FServicio%20a%20la%20ciudadania%2FIII%20TRIMESTRE%2FMeta%202</t>
  </si>
  <si>
    <t>Reporte en excel del Bogotá te Escucha e Informe de Descongestión de Peticiones.: https://gobiernobogota-my.sharepoint.com/:x:/g/personal/yamile_espinosa_gobiernobogota_gov_co/Ee1C71Z8H79Eo19zlI2--0gBYkxNvSFxaiWWsRPbbu3Faw?e=MzOyyM</t>
  </si>
  <si>
    <t>Conforme al reporte oficial entregado por la Secretaría General desde la Dirección Distrital de Calidad del Servicio en informe con corte al 31/12/2020 la Secretaria Distrital de Gobierno contaba con 14.271 peticiones en tramite para gestionar; de acuerdo al informe de Bogota te Escucha entregado con corte al 15/12/2021 para las vigencias anteriores (2017 al 2020) se gestionaron en su totalidad las 14.271 peticiones, quedando cero (0)peticiones pendientes. .</t>
  </si>
  <si>
    <t>Total metas proceso servicio a la ciudadanía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</si>
  <si>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</si>
  <si>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</si>
  <si>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</si>
  <si>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</si>
  <si>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</si>
  <si>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</si>
  <si>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</si>
  <si>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</si>
  <si>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</si>
  <si>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</si>
  <si>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</si>
  <si>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</si>
  <si>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</si>
  <si>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Subsecretaría de Gestión Institucional
Total de servidores reportados:56
Participación en Huella de Carbono: 55
Reporte consumo de papel a cuarta semana de Mayo
Participación actividades movilidad: Ley probici (0), malla vial (0)
Semana Ambiental: (4) participaciones</t>
  </si>
  <si>
    <t>Reporte de gestión ambiental OAP</t>
  </si>
  <si>
    <t>No programada para el III trimestre de 2021.</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</si>
  <si>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</si>
  <si>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</si>
  <si>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</si>
  <si>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</si>
  <si>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</si>
  <si>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</si>
  <si>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LMDI </t>
  </si>
  <si>
    <t xml:space="preserve">Casos Hola de actualización generados
Listado Maestro de Documentos 
Matiz </t>
  </si>
  <si>
    <t>MATIZ publicación del Procedimiento formalizado en el MIPG</t>
  </si>
  <si>
    <t>No programada para el I Trimestre de 2022</t>
  </si>
  <si>
    <t xml:space="preserve">El proceso de Servicio a la Ciudadanía avanzó en la revisión de documentos, sin embargo, no alcanzaron a quedar aprobados y publicados en MATIZ. </t>
  </si>
  <si>
    <t>MATIZ. Listado maestro de documentos</t>
  </si>
  <si>
    <t xml:space="preserve">El proceso actualizó los siguientes documentos:  SAC-P001 Procedimiento trámite a los requerimientos presentados por la ciudadanía, SAC-P002 Procedimiento recepción de documentos de identificación extraviados, SAC-IN002 Instrucciones para la expedición certificado de residencia, y SAC-IN005 Instrucciones para la expedición certificado de propiedad horizontal, extinción de la propiedad y actualización de la representación legal. </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</si>
  <si>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</si>
  <si>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</si>
  <si>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</si>
  <si>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</si>
  <si>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</si>
  <si>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</si>
  <si>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</si>
  <si>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</si>
  <si>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</si>
  <si>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No programada para el I Trimestre de 2023</t>
  </si>
  <si>
    <t>El proceso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</si>
  <si>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</si>
  <si>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</si>
  <si>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</si>
  <si>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</si>
  <si>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</si>
  <si>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</si>
  <si>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</si>
  <si>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</si>
  <si>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</si>
  <si>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</si>
  <si>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</si>
  <si>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</si>
  <si>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</si>
  <si>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</si>
  <si>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Durante el periodo comprendido entre 1/10/2021 al 15/12/2021 se recibieron 1.252 documentos extraviados, los cuales suman al stock del banco de documentos extraviados. Se devolvieron 49 documentos directamente a los ciudadanos; 2.671 documentos a las entidades emisoras en octubre entre cédulas y libretas militares; 6.522 documentos a las entidades emisoras en diciembre entre cédulas y tarjetas de identidad. De los documentos entregados a sus titulares, todos correspondieron a cedulas de ciudadanía.
En stock del Banco de Documentos con corte al 15 de diciembre de 2021 quedan 5.608 documentos extraviados.
Las actas de entrega reposan de manera física en las instalaciones de la Secretaría Distrital de Gobierno nivel central.
Esta cifra se ha visto afectada por la imposibilidad que tienen los ciudadanos para acercarse a la sede de la Secretaría Distrital de Gobierno y reclamar su documento extraviado.</t>
  </si>
  <si>
    <t xml:space="preserve">Conforme al reporte oficial entregado por la Secretaría General desde la Dirección Distrital de Calidad del Servicio en informe con corte al 31/12/2020 la Secretaria Distrital de gobierno contaba con 14.271 peticiones en tramite para gestionar; de acuerdo al informe de Bogota te Escucha entregado con corte al 15/12/2021 para las vigencias anteriores (2017 al 2020) se gestionaron en su totalidad las 3.089 peticiones para este trimestre y quedando cero (0)peticiones pendientes. </t>
  </si>
  <si>
    <t>Subsecretaría de Gestión Institucional
Reporte de consumo de papel al día hasta el 30-12-2021.
Calificación obtenida en la inspección 76%. 
Participación en actividades ambientales en el segundo semestre 3 personas en la jornada : ¿ Cuál es tu papel?. Actividad 26-11-2021 y 19-11-2021</t>
  </si>
  <si>
    <t xml:space="preserve">El proceso actualizó los siguientes documentos: SAC-M001 Manual de atención a la ciudadanía, SAC-M004 Manual operativo del defensor de la ciudadanía, y SAC-F007 Formato recolección documentos de identificación extraviados. El proceso ajustó la priorización de documentos a gestionar para el periodo, logrando actualizar los documentos previstos para el periodo. </t>
  </si>
  <si>
    <t>El proceso de Servicio a la Ciudadanía actualizó los documentos priorizados. Las nuevas versiones se encuentran publicadas y disponibles en MATIZ</t>
  </si>
  <si>
    <t>MATIZ
Listado maestro de documentos</t>
  </si>
  <si>
    <t>El proceso participó en las reuniones y capacitaciones brindadas para la mejora del sistema de gestión institucional</t>
  </si>
  <si>
    <t>Soportes de reuniones y capacitaciones</t>
  </si>
  <si>
    <t>Para el cuarto trimestre de la vigencia 2021, el plan de gestión del proceso alcanzó un nivel de desempeño del 100% de acuerdo con lo programado, y del 99,13%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</si>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</sst>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11"/>
      <name val="Calibri Light"/>
      <family val="2"/>
      <scheme val="major"/>
    </font>
    <font>
      <sz val="8"/>
      <name val="Calibri"/>
      <family val="2"/>
      <scheme val="minor"/>
    </font>
    <font>
      <sz val="11"/>
      <color rgb="FFFFC000"/>
      <name val="Calibri Light"/>
      <family val="2"/>
      <scheme val="major"/>
    </font>
    <font>
      <sz val="11"/>
      <color rgb="FF000000"/>
      <name val="Calibri Light"/>
      <family val="2"/>
    </font>
    <font>
      <sz val="11"/>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65">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1" fillId="0" borderId="0" xfId="0" applyFont="1" applyProtection="1">
      <protection hidden="1"/>
    </xf>
    <xf numFmtId="0" fontId="2" fillId="3" borderId="1" xfId="0" applyFont="1" applyFill="1" applyBorder="1" applyAlignment="1" applyProtection="1">
      <alignment wrapText="1"/>
      <protection hidden="1"/>
    </xf>
    <xf numFmtId="0" fontId="2" fillId="3"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left" vertical="center" wrapText="1"/>
      <protection hidden="1"/>
    </xf>
    <xf numFmtId="0" fontId="1" fillId="0" borderId="1" xfId="0" applyFont="1" applyBorder="1" applyAlignment="1" applyProtection="1">
      <alignment horizontal="justify" vertical="center" wrapText="1"/>
      <protection hidden="1"/>
    </xf>
    <xf numFmtId="9" fontId="1" fillId="0" borderId="1" xfId="2" applyNumberFormat="1" applyFont="1" applyBorder="1" applyAlignment="1" applyProtection="1">
      <alignment horizontal="center" vertical="center" wrapText="1"/>
      <protection hidden="1"/>
    </xf>
    <xf numFmtId="41" fontId="1" fillId="0" borderId="1" xfId="2" applyFont="1" applyBorder="1" applyAlignment="1" applyProtection="1">
      <alignment horizontal="center" vertical="center" wrapText="1"/>
      <protection hidden="1"/>
    </xf>
    <xf numFmtId="9" fontId="1" fillId="0" borderId="1" xfId="1" applyFont="1" applyFill="1" applyBorder="1" applyAlignment="1" applyProtection="1">
      <alignment horizontal="right" vertical="center" wrapText="1"/>
      <protection hidden="1"/>
    </xf>
    <xf numFmtId="0" fontId="1" fillId="0" borderId="1" xfId="0" applyFont="1" applyBorder="1" applyAlignment="1" applyProtection="1">
      <alignment horizontal="left" vertical="center" wrapText="1"/>
      <protection hidden="1"/>
    </xf>
    <xf numFmtId="41" fontId="1" fillId="0" borderId="1" xfId="2" applyFont="1" applyBorder="1" applyAlignment="1" applyProtection="1">
      <alignment horizontal="left" vertical="center" wrapText="1"/>
      <protection hidden="1"/>
    </xf>
    <xf numFmtId="9" fontId="1" fillId="0" borderId="1" xfId="1" applyFont="1" applyBorder="1" applyAlignment="1" applyProtection="1">
      <alignment horizontal="right" vertical="center" wrapText="1"/>
      <protection hidden="1"/>
    </xf>
    <xf numFmtId="9" fontId="1" fillId="0" borderId="20" xfId="1" applyFont="1" applyBorder="1" applyAlignment="1" applyProtection="1">
      <alignment horizontal="right" vertical="center" wrapText="1"/>
      <protection hidden="1"/>
    </xf>
    <xf numFmtId="9" fontId="3" fillId="0" borderId="1" xfId="0" applyNumberFormat="1" applyFont="1" applyBorder="1" applyAlignment="1" applyProtection="1">
      <alignment horizontal="right" vertical="center"/>
      <protection hidden="1"/>
    </xf>
    <xf numFmtId="9" fontId="1" fillId="0" borderId="20" xfId="0" applyNumberFormat="1" applyFont="1" applyBorder="1" applyAlignment="1" applyProtection="1">
      <alignment horizontal="right" vertical="center" wrapText="1"/>
      <protection hidden="1"/>
    </xf>
    <xf numFmtId="0" fontId="6" fillId="3" borderId="21" xfId="0" applyFont="1" applyFill="1" applyBorder="1" applyAlignment="1" applyProtection="1">
      <alignment wrapText="1"/>
      <protection hidden="1"/>
    </xf>
    <xf numFmtId="0" fontId="6" fillId="3" borderId="14" xfId="0" applyFont="1" applyFill="1" applyBorder="1" applyAlignment="1" applyProtection="1">
      <alignment wrapText="1"/>
      <protection hidden="1"/>
    </xf>
    <xf numFmtId="0" fontId="6" fillId="3" borderId="14" xfId="0" applyFont="1" applyFill="1" applyBorder="1" applyAlignment="1" applyProtection="1">
      <alignment horizontal="center" vertical="center" wrapText="1"/>
      <protection hidden="1"/>
    </xf>
    <xf numFmtId="0" fontId="7" fillId="3" borderId="14" xfId="0" applyFont="1" applyFill="1" applyBorder="1" applyProtection="1">
      <protection hidden="1"/>
    </xf>
    <xf numFmtId="9" fontId="7" fillId="3" borderId="14" xfId="1" applyFont="1" applyFill="1" applyBorder="1" applyAlignment="1" applyProtection="1">
      <alignment wrapText="1"/>
      <protection hidden="1"/>
    </xf>
    <xf numFmtId="9" fontId="7" fillId="3" borderId="14" xfId="1" applyFont="1" applyFill="1" applyBorder="1" applyAlignment="1" applyProtection="1">
      <alignment horizontal="right" wrapText="1"/>
      <protection hidden="1"/>
    </xf>
    <xf numFmtId="9" fontId="7" fillId="3" borderId="22" xfId="1" applyFont="1" applyFill="1" applyBorder="1" applyAlignment="1" applyProtection="1">
      <alignment horizontal="right" wrapText="1"/>
      <protection hidden="1"/>
    </xf>
    <xf numFmtId="0" fontId="5" fillId="0" borderId="13" xfId="0" applyFont="1" applyBorder="1" applyAlignment="1" applyProtection="1">
      <alignment horizontal="left" vertical="top" wrapText="1"/>
      <protection hidden="1"/>
    </xf>
    <xf numFmtId="9" fontId="5" fillId="0" borderId="13" xfId="0" applyNumberFormat="1"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9" fontId="5" fillId="0" borderId="13" xfId="1" applyFont="1" applyBorder="1" applyAlignment="1" applyProtection="1">
      <alignment horizontal="right" vertical="top" wrapText="1"/>
      <protection hidden="1"/>
    </xf>
    <xf numFmtId="0" fontId="5" fillId="9" borderId="13" xfId="0" applyFont="1" applyFill="1" applyBorder="1" applyAlignment="1" applyProtection="1">
      <alignment horizontal="left" vertical="top" wrapText="1"/>
      <protection hidden="1"/>
    </xf>
    <xf numFmtId="9" fontId="5" fillId="9" borderId="13" xfId="0" applyNumberFormat="1" applyFont="1" applyFill="1" applyBorder="1" applyAlignment="1" applyProtection="1">
      <alignment horizontal="right" vertical="top" wrapText="1"/>
      <protection hidden="1"/>
    </xf>
    <xf numFmtId="0" fontId="5" fillId="0" borderId="9"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9" fontId="5" fillId="0" borderId="1" xfId="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1" applyFont="1" applyFill="1" applyBorder="1" applyAlignment="1" applyProtection="1">
      <alignment horizontal="right" vertical="top" wrapText="1"/>
      <protection hidden="1"/>
    </xf>
    <xf numFmtId="0" fontId="5" fillId="0" borderId="2" xfId="0" applyFont="1" applyBorder="1" applyAlignment="1" applyProtection="1">
      <alignment horizontal="left" vertical="top" wrapText="1"/>
      <protection hidden="1"/>
    </xf>
    <xf numFmtId="0" fontId="6" fillId="3" borderId="1" xfId="0" applyFont="1" applyFill="1" applyBorder="1" applyAlignment="1" applyProtection="1">
      <alignment wrapText="1"/>
      <protection hidden="1"/>
    </xf>
    <xf numFmtId="0" fontId="6"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horizontal="right" wrapText="1"/>
      <protection hidden="1"/>
    </xf>
    <xf numFmtId="0" fontId="6" fillId="3" borderId="2" xfId="0"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8" fillId="2"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horizontal="right" wrapText="1"/>
      <protection hidden="1"/>
    </xf>
    <xf numFmtId="0" fontId="8" fillId="2" borderId="2" xfId="0" applyFont="1" applyFill="1" applyBorder="1" applyAlignment="1" applyProtection="1">
      <alignment wrapText="1"/>
      <protection hidden="1"/>
    </xf>
    <xf numFmtId="0" fontId="1" fillId="0" borderId="0" xfId="0" applyFont="1" applyAlignment="1" applyProtection="1">
      <alignment horizontal="left" vertical="center" wrapText="1"/>
      <protection hidden="1"/>
    </xf>
    <xf numFmtId="0" fontId="6" fillId="0" borderId="0" xfId="0" applyFont="1" applyAlignment="1" applyProtection="1">
      <alignment wrapText="1"/>
      <protection hidden="1"/>
    </xf>
    <xf numFmtId="0" fontId="5" fillId="0" borderId="0" xfId="0" applyFont="1" applyAlignment="1" applyProtection="1">
      <alignment wrapText="1"/>
      <protection hidden="1"/>
    </xf>
    <xf numFmtId="0" fontId="8" fillId="0" borderId="0" xfId="0" applyFont="1" applyAlignment="1" applyProtection="1">
      <alignment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6" fillId="3" borderId="31" xfId="0"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9" borderId="16" xfId="0" applyNumberFormat="1" applyFont="1" applyFill="1" applyBorder="1" applyAlignment="1" applyProtection="1">
      <alignment horizontal="center" vertical="top" wrapText="1"/>
      <protection hidden="1"/>
    </xf>
    <xf numFmtId="9" fontId="5" fillId="9" borderId="17" xfId="0" applyNumberFormat="1" applyFont="1" applyFill="1" applyBorder="1" applyAlignment="1" applyProtection="1">
      <alignment horizontal="center" vertical="top" wrapText="1"/>
      <protection hidden="1"/>
    </xf>
    <xf numFmtId="9" fontId="5" fillId="9" borderId="19" xfId="0" applyNumberFormat="1" applyFont="1" applyFill="1" applyBorder="1" applyAlignment="1" applyProtection="1">
      <alignment horizontal="center" vertical="top" wrapText="1"/>
      <protection hidden="1"/>
    </xf>
    <xf numFmtId="9" fontId="5" fillId="9" borderId="1"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1" fillId="0" borderId="19" xfId="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xf>
    <xf numFmtId="9" fontId="1" fillId="0" borderId="3"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9" fontId="3" fillId="0" borderId="19" xfId="0" applyNumberFormat="1" applyFont="1" applyBorder="1" applyAlignment="1" applyProtection="1">
      <alignment horizontal="center" vertical="top"/>
      <protection hidden="1"/>
    </xf>
    <xf numFmtId="9" fontId="3" fillId="0" borderId="1" xfId="0" applyNumberFormat="1" applyFont="1" applyBorder="1" applyAlignment="1" applyProtection="1">
      <alignment horizontal="center" vertical="top"/>
      <protection hidden="1"/>
    </xf>
    <xf numFmtId="9" fontId="7" fillId="3" borderId="27" xfId="1" applyFont="1" applyFill="1" applyBorder="1" applyAlignment="1" applyProtection="1">
      <alignment horizontal="center" vertical="top" wrapText="1"/>
      <protection hidden="1"/>
    </xf>
    <xf numFmtId="9" fontId="7" fillId="3" borderId="15" xfId="1" applyFont="1" applyFill="1" applyBorder="1" applyAlignment="1" applyProtection="1">
      <alignment horizontal="center" vertical="top" wrapText="1"/>
      <protection hidden="1"/>
    </xf>
    <xf numFmtId="9" fontId="7" fillId="3" borderId="15" xfId="0" applyNumberFormat="1" applyFont="1" applyFill="1" applyBorder="1" applyAlignment="1" applyProtection="1">
      <alignment horizontal="center" vertical="top" wrapText="1"/>
      <protection hidden="1"/>
    </xf>
    <xf numFmtId="0" fontId="6" fillId="3" borderId="15" xfId="0" applyFont="1" applyFill="1" applyBorder="1" applyAlignment="1" applyProtection="1">
      <alignment horizontal="center" vertical="top" wrapText="1"/>
      <protection hidden="1"/>
    </xf>
    <xf numFmtId="9" fontId="7" fillId="3" borderId="7" xfId="1" applyFont="1" applyFill="1" applyBorder="1" applyAlignment="1" applyProtection="1">
      <alignment horizontal="center" vertical="top" wrapText="1"/>
      <protection hidden="1"/>
    </xf>
    <xf numFmtId="9" fontId="10" fillId="3" borderId="19" xfId="0" applyNumberFormat="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7" fillId="3" borderId="1" xfId="0" applyNumberFormat="1" applyFont="1" applyFill="1" applyBorder="1" applyAlignment="1" applyProtection="1">
      <alignment horizontal="center" vertical="top" wrapText="1"/>
      <protection hidden="1"/>
    </xf>
    <xf numFmtId="0" fontId="6" fillId="3" borderId="1" xfId="0" applyFont="1" applyFill="1" applyBorder="1" applyAlignment="1" applyProtection="1">
      <alignment horizontal="center" vertical="top" wrapText="1"/>
      <protection hidden="1"/>
    </xf>
    <xf numFmtId="0" fontId="6" fillId="3" borderId="20" xfId="0" applyFont="1" applyFill="1" applyBorder="1" applyAlignment="1" applyProtection="1">
      <alignment horizontal="center" vertical="top" wrapText="1"/>
      <protection hidden="1"/>
    </xf>
    <xf numFmtId="9" fontId="10" fillId="3" borderId="3" xfId="0" applyNumberFormat="1" applyFont="1" applyFill="1" applyBorder="1" applyAlignment="1" applyProtection="1">
      <alignment horizontal="center" vertical="top" wrapText="1"/>
      <protection hidden="1"/>
    </xf>
    <xf numFmtId="9" fontId="8" fillId="2" borderId="21" xfId="1" applyFont="1" applyFill="1" applyBorder="1" applyAlignment="1" applyProtection="1">
      <alignment horizontal="center" vertical="top" wrapText="1"/>
      <protection hidden="1"/>
    </xf>
    <xf numFmtId="9" fontId="8" fillId="2" borderId="14" xfId="1" applyFont="1" applyFill="1" applyBorder="1" applyAlignment="1" applyProtection="1">
      <alignment horizontal="center" vertical="top" wrapText="1"/>
      <protection hidden="1"/>
    </xf>
    <xf numFmtId="9" fontId="9" fillId="2" borderId="14" xfId="0" applyNumberFormat="1" applyFont="1" applyFill="1" applyBorder="1" applyAlignment="1" applyProtection="1">
      <alignment horizontal="center" vertical="top" wrapText="1"/>
      <protection hidden="1"/>
    </xf>
    <xf numFmtId="0" fontId="8" fillId="2" borderId="14" xfId="0" applyFont="1" applyFill="1" applyBorder="1" applyAlignment="1" applyProtection="1">
      <alignment horizontal="center" vertical="top" wrapText="1"/>
      <protection hidden="1"/>
    </xf>
    <xf numFmtId="9" fontId="8" fillId="2" borderId="29" xfId="1" applyFont="1" applyFill="1" applyBorder="1" applyAlignment="1" applyProtection="1">
      <alignment horizontal="center" vertical="top" wrapText="1"/>
      <protection hidden="1"/>
    </xf>
    <xf numFmtId="0" fontId="1" fillId="0" borderId="3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9" xfId="0"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0" fontId="2" fillId="4" borderId="1" xfId="0" applyFont="1" applyFill="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locked="0"/>
    </xf>
    <xf numFmtId="9" fontId="3" fillId="0" borderId="1" xfId="0" applyNumberFormat="1" applyFont="1" applyBorder="1" applyAlignment="1" applyProtection="1">
      <alignment horizontal="justify" vertical="top"/>
      <protection hidden="1"/>
    </xf>
    <xf numFmtId="0" fontId="6" fillId="3" borderId="15" xfId="0" applyFont="1" applyFill="1" applyBorder="1" applyAlignment="1" applyProtection="1">
      <alignment horizontal="justify" vertical="top" wrapText="1"/>
      <protection hidden="1"/>
    </xf>
    <xf numFmtId="9" fontId="5" fillId="9" borderId="17" xfId="0" applyNumberFormat="1" applyFont="1" applyFill="1" applyBorder="1" applyAlignment="1" applyProtection="1">
      <alignment horizontal="justify" vertical="top" wrapText="1"/>
      <protection hidden="1"/>
    </xf>
    <xf numFmtId="9" fontId="5" fillId="9" borderId="1" xfId="0" applyNumberFormat="1" applyFont="1" applyFill="1" applyBorder="1" applyAlignment="1" applyProtection="1">
      <alignment horizontal="justify" vertical="top" wrapText="1"/>
      <protection hidden="1"/>
    </xf>
    <xf numFmtId="0" fontId="6" fillId="3" borderId="1" xfId="0" applyFont="1" applyFill="1" applyBorder="1" applyAlignment="1" applyProtection="1">
      <alignment horizontal="justify" vertical="top" wrapText="1"/>
      <protection hidden="1"/>
    </xf>
    <xf numFmtId="0" fontId="8" fillId="2" borderId="14" xfId="0" applyFont="1" applyFill="1" applyBorder="1" applyAlignment="1" applyProtection="1">
      <alignment horizontal="justify" vertical="top" wrapText="1"/>
      <protection hidden="1"/>
    </xf>
    <xf numFmtId="0" fontId="1" fillId="0" borderId="13" xfId="0" applyFont="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0" fontId="2" fillId="8" borderId="20" xfId="0" applyFont="1" applyFill="1" applyBorder="1" applyAlignment="1" applyProtection="1">
      <alignment horizontal="justify" vertical="top" wrapText="1"/>
      <protection hidden="1"/>
    </xf>
    <xf numFmtId="0" fontId="1" fillId="0" borderId="20" xfId="0" applyFont="1" applyBorder="1" applyAlignment="1" applyProtection="1">
      <alignment horizontal="justify" vertical="top" wrapText="1"/>
      <protection hidden="1"/>
    </xf>
    <xf numFmtId="0" fontId="5" fillId="0" borderId="20" xfId="0" applyFont="1" applyBorder="1" applyAlignment="1" applyProtection="1">
      <alignment horizontal="justify" vertical="top" wrapText="1"/>
      <protection hidden="1"/>
    </xf>
    <xf numFmtId="0" fontId="6" fillId="3" borderId="20" xfId="0" applyFont="1" applyFill="1" applyBorder="1" applyAlignment="1" applyProtection="1">
      <alignment horizontal="justify" vertical="top" wrapText="1"/>
      <protection hidden="1"/>
    </xf>
    <xf numFmtId="0" fontId="8" fillId="2" borderId="22" xfId="0" applyFont="1" applyFill="1" applyBorder="1" applyAlignment="1" applyProtection="1">
      <alignment horizontal="justify" vertical="top" wrapText="1"/>
      <protection hidden="1"/>
    </xf>
    <xf numFmtId="0" fontId="1" fillId="0" borderId="33" xfId="0" applyFont="1" applyBorder="1" applyAlignment="1" applyProtection="1">
      <alignment horizontal="justify" vertical="top" wrapText="1"/>
      <protection hidden="1"/>
    </xf>
    <xf numFmtId="0" fontId="2" fillId="4" borderId="1" xfId="0" applyFont="1" applyFill="1" applyBorder="1" applyAlignment="1" applyProtection="1">
      <alignment horizontal="justify" vertical="center" wrapText="1"/>
      <protection hidden="1"/>
    </xf>
    <xf numFmtId="0" fontId="2" fillId="8" borderId="20" xfId="0" applyFont="1" applyFill="1" applyBorder="1" applyAlignment="1" applyProtection="1">
      <alignment horizontal="justify"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5" fillId="0" borderId="17" xfId="0" applyFont="1" applyBorder="1" applyAlignment="1" applyProtection="1">
      <alignment vertical="top" wrapText="1"/>
      <protection hidden="1"/>
    </xf>
    <xf numFmtId="10" fontId="1" fillId="0" borderId="1" xfId="1" applyNumberFormat="1" applyFont="1" applyBorder="1" applyAlignment="1" applyProtection="1">
      <alignment horizontal="center" vertical="top" wrapText="1"/>
      <protection hidden="1"/>
    </xf>
    <xf numFmtId="9" fontId="5" fillId="0" borderId="17" xfId="1" applyFont="1" applyBorder="1" applyAlignment="1" applyProtection="1">
      <alignment horizontal="center" vertical="top" wrapText="1"/>
      <protection hidden="1"/>
    </xf>
    <xf numFmtId="10" fontId="5" fillId="0" borderId="1" xfId="1" applyNumberFormat="1" applyFont="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top" wrapText="1"/>
      <protection locked="0"/>
    </xf>
    <xf numFmtId="9" fontId="3" fillId="0" borderId="2" xfId="0" applyNumberFormat="1" applyFont="1" applyBorder="1" applyAlignment="1" applyProtection="1">
      <alignment horizontal="center" vertical="top"/>
      <protection hidden="1"/>
    </xf>
    <xf numFmtId="0" fontId="6" fillId="3" borderId="2" xfId="0" applyFont="1" applyFill="1" applyBorder="1" applyAlignment="1" applyProtection="1">
      <alignment horizontal="center" vertical="top" wrapText="1"/>
      <protection hidden="1"/>
    </xf>
    <xf numFmtId="9" fontId="5" fillId="9" borderId="2" xfId="0" applyNumberFormat="1" applyFont="1" applyFill="1" applyBorder="1" applyAlignment="1" applyProtection="1">
      <alignment horizontal="center" vertical="top" wrapText="1"/>
      <protection hidden="1"/>
    </xf>
    <xf numFmtId="0" fontId="8" fillId="2" borderId="31" xfId="0" applyFont="1" applyFill="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9" fontId="5" fillId="0" borderId="3" xfId="0" applyNumberFormat="1"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9" fontId="1" fillId="0" borderId="19" xfId="0" applyNumberFormat="1" applyFont="1" applyBorder="1" applyAlignment="1" applyProtection="1">
      <alignment horizontal="center" vertical="top" wrapText="1"/>
      <protection hidden="1"/>
    </xf>
    <xf numFmtId="9" fontId="5" fillId="0" borderId="19" xfId="1" applyFont="1" applyBorder="1" applyAlignment="1" applyProtection="1">
      <alignment horizontal="center" vertical="top" wrapText="1"/>
      <protection hidden="1"/>
    </xf>
    <xf numFmtId="0" fontId="1" fillId="0" borderId="20" xfId="0" applyFont="1" applyBorder="1" applyAlignment="1" applyProtection="1">
      <alignment horizontal="center" vertical="top" wrapText="1"/>
      <protection hidden="1"/>
    </xf>
    <xf numFmtId="0" fontId="6" fillId="3" borderId="6" xfId="0" applyFont="1" applyFill="1" applyBorder="1" applyAlignment="1" applyProtection="1">
      <alignment horizontal="center" vertical="top" wrapText="1"/>
      <protection hidden="1"/>
    </xf>
    <xf numFmtId="9" fontId="5" fillId="9" borderId="30" xfId="0" applyNumberFormat="1" applyFont="1" applyFill="1" applyBorder="1" applyAlignment="1" applyProtection="1">
      <alignment horizontal="center" vertical="top" wrapText="1"/>
      <protection hidden="1"/>
    </xf>
    <xf numFmtId="9" fontId="5" fillId="0" borderId="16" xfId="1" applyFont="1" applyBorder="1" applyAlignment="1" applyProtection="1">
      <alignment horizontal="center" vertical="top" wrapText="1"/>
      <protection hidden="1"/>
    </xf>
    <xf numFmtId="10" fontId="5" fillId="0" borderId="17" xfId="1" applyNumberFormat="1" applyFont="1" applyBorder="1" applyAlignment="1" applyProtection="1">
      <alignment horizontal="center" vertical="top" wrapText="1"/>
      <protection hidden="1"/>
    </xf>
    <xf numFmtId="10" fontId="7" fillId="3" borderId="15" xfId="1" applyNumberFormat="1" applyFont="1" applyFill="1" applyBorder="1" applyAlignment="1" applyProtection="1">
      <alignment horizontal="center" vertical="top" wrapText="1"/>
      <protection hidden="1"/>
    </xf>
    <xf numFmtId="10" fontId="9" fillId="2" borderId="14" xfId="0" applyNumberFormat="1"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9" borderId="0" xfId="0" applyFont="1" applyFill="1" applyAlignment="1" applyProtection="1">
      <alignment horizontal="center" vertical="center" wrapText="1"/>
      <protection hidden="1"/>
    </xf>
    <xf numFmtId="0" fontId="12" fillId="9" borderId="0" xfId="0" applyFont="1" applyFill="1" applyAlignment="1" applyProtection="1">
      <alignment horizontal="center" vertical="center"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vertical="top" wrapText="1"/>
      <protection hidden="1"/>
    </xf>
    <xf numFmtId="0" fontId="1" fillId="9" borderId="0" xfId="0" applyFont="1" applyFill="1" applyAlignment="1" applyProtection="1">
      <alignment horizontal="justify" vertical="top" wrapText="1"/>
      <protection hidden="1"/>
    </xf>
    <xf numFmtId="0" fontId="2" fillId="6" borderId="1" xfId="0" applyFont="1" applyFill="1" applyBorder="1" applyAlignment="1" applyProtection="1">
      <alignment horizontal="justify" vertical="top" wrapText="1"/>
      <protection hidden="1"/>
    </xf>
    <xf numFmtId="0" fontId="2" fillId="6"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0" fontId="5" fillId="0" borderId="30" xfId="0" applyFont="1" applyBorder="1" applyAlignment="1" applyProtection="1">
      <alignment vertical="top" wrapText="1"/>
      <protection hidden="1"/>
    </xf>
    <xf numFmtId="9" fontId="7" fillId="3" borderId="1" xfId="1" applyFont="1" applyFill="1" applyBorder="1" applyAlignment="1" applyProtection="1">
      <alignment horizontal="center" vertical="top" wrapText="1"/>
      <protection hidden="1"/>
    </xf>
    <xf numFmtId="10" fontId="7" fillId="3" borderId="1" xfId="1"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10" fontId="9" fillId="2" borderId="1" xfId="0" applyNumberFormat="1" applyFont="1" applyFill="1" applyBorder="1" applyAlignment="1" applyProtection="1">
      <alignment horizontal="center" vertical="top" wrapText="1"/>
      <protection hidden="1"/>
    </xf>
    <xf numFmtId="0" fontId="8" fillId="2" borderId="1" xfId="0" applyFont="1" applyFill="1" applyBorder="1" applyAlignment="1" applyProtection="1">
      <alignment horizontal="justify" vertical="top" wrapText="1"/>
      <protection hidden="1"/>
    </xf>
    <xf numFmtId="0" fontId="2" fillId="7" borderId="2"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top" wrapText="1"/>
      <protection hidden="1"/>
    </xf>
    <xf numFmtId="0" fontId="2" fillId="8" borderId="19" xfId="0" applyFont="1" applyFill="1" applyBorder="1" applyAlignment="1" applyProtection="1">
      <alignment horizontal="center" vertical="center" wrapText="1"/>
      <protection hidden="1"/>
    </xf>
    <xf numFmtId="9" fontId="7" fillId="3" borderId="19" xfId="1" applyFont="1" applyFill="1" applyBorder="1" applyAlignment="1" applyProtection="1">
      <alignment horizontal="center" vertical="top" wrapText="1"/>
      <protection hidden="1"/>
    </xf>
    <xf numFmtId="9" fontId="5" fillId="0" borderId="19" xfId="0" applyNumberFormat="1" applyFont="1" applyBorder="1" applyAlignment="1" applyProtection="1">
      <alignment horizontal="center" vertical="top" wrapText="1"/>
      <protection hidden="1"/>
    </xf>
    <xf numFmtId="9" fontId="5" fillId="9" borderId="20" xfId="0" applyNumberFormat="1" applyFont="1" applyFill="1" applyBorder="1" applyAlignment="1" applyProtection="1">
      <alignment horizontal="justify" vertical="top" wrapText="1"/>
      <protection hidden="1"/>
    </xf>
    <xf numFmtId="0" fontId="2" fillId="5" borderId="2" xfId="0" applyFont="1" applyFill="1" applyBorder="1" applyAlignment="1" applyProtection="1">
      <alignment horizontal="center" vertical="top" wrapText="1"/>
      <protection hidden="1"/>
    </xf>
    <xf numFmtId="0" fontId="2" fillId="5"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top" wrapText="1"/>
      <protection locked="0"/>
    </xf>
    <xf numFmtId="0" fontId="2" fillId="7" borderId="3"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top" wrapText="1"/>
      <protection hidden="1"/>
    </xf>
    <xf numFmtId="0" fontId="2" fillId="6" borderId="20" xfId="0" applyFont="1" applyFill="1" applyBorder="1" applyAlignment="1" applyProtection="1">
      <alignment horizontal="center" vertical="top" wrapText="1"/>
      <protection hidden="1"/>
    </xf>
    <xf numFmtId="0" fontId="2" fillId="6" borderId="19" xfId="0" applyFont="1" applyFill="1" applyBorder="1" applyAlignment="1" applyProtection="1">
      <alignment horizontal="center" vertical="center" wrapText="1"/>
      <protection hidden="1"/>
    </xf>
    <xf numFmtId="0" fontId="2" fillId="6" borderId="20"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top" wrapText="1"/>
      <protection hidden="1"/>
    </xf>
    <xf numFmtId="9" fontId="8" fillId="2" borderId="19" xfId="1" applyFont="1" applyFill="1" applyBorder="1" applyAlignment="1" applyProtection="1">
      <alignment horizontal="center" vertical="top" wrapText="1"/>
      <protection hidden="1"/>
    </xf>
    <xf numFmtId="0" fontId="8" fillId="2" borderId="20" xfId="0" applyFont="1" applyFill="1" applyBorder="1" applyAlignment="1" applyProtection="1">
      <alignment horizontal="center" vertical="top" wrapText="1"/>
      <protection hidden="1"/>
    </xf>
    <xf numFmtId="0" fontId="15" fillId="0" borderId="20" xfId="0" applyFont="1" applyBorder="1" applyAlignment="1">
      <alignment vertical="top" wrapText="1"/>
    </xf>
    <xf numFmtId="0" fontId="15" fillId="0" borderId="34" xfId="0" applyFont="1" applyBorder="1" applyAlignment="1">
      <alignment vertical="top" wrapText="1"/>
    </xf>
    <xf numFmtId="0" fontId="15" fillId="0" borderId="1" xfId="0" applyFont="1" applyBorder="1" applyAlignment="1">
      <alignment vertical="top" wrapText="1"/>
    </xf>
    <xf numFmtId="0" fontId="1" fillId="0" borderId="1" xfId="0" applyFont="1" applyBorder="1" applyAlignment="1" applyProtection="1">
      <alignment horizontal="center" vertical="center" wrapText="1"/>
      <protection hidden="1"/>
    </xf>
    <xf numFmtId="0" fontId="16" fillId="0" borderId="1" xfId="0" applyFont="1" applyBorder="1" applyAlignment="1">
      <alignment vertical="top" wrapText="1"/>
    </xf>
    <xf numFmtId="0" fontId="2" fillId="3" borderId="4" xfId="0" applyFont="1" applyFill="1" applyBorder="1" applyAlignment="1" applyProtection="1">
      <alignment horizontal="center" vertical="center" wrapText="1"/>
      <protection hidden="1"/>
    </xf>
    <xf numFmtId="0" fontId="2" fillId="8" borderId="16" xfId="0" applyFont="1" applyFill="1" applyBorder="1" applyAlignment="1" applyProtection="1">
      <alignment horizontal="center" vertical="top" wrapText="1"/>
      <protection hidden="1"/>
    </xf>
    <xf numFmtId="0" fontId="2" fillId="8" borderId="17" xfId="0" applyFont="1" applyFill="1" applyBorder="1" applyAlignment="1" applyProtection="1">
      <alignment horizontal="center" vertical="top" wrapText="1"/>
      <protection hidden="1"/>
    </xf>
    <xf numFmtId="0" fontId="2" fillId="8" borderId="18" xfId="0" applyFont="1" applyFill="1" applyBorder="1" applyAlignment="1" applyProtection="1">
      <alignment horizontal="center" vertical="top" wrapText="1"/>
      <protection hidden="1"/>
    </xf>
    <xf numFmtId="0" fontId="2" fillId="8" borderId="19" xfId="0"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hidden="1"/>
    </xf>
    <xf numFmtId="0" fontId="2" fillId="8" borderId="20" xfId="0" applyFont="1" applyFill="1" applyBorder="1" applyAlignment="1" applyProtection="1">
      <alignment horizontal="center" vertical="top" wrapText="1"/>
      <protection hidden="1"/>
    </xf>
    <xf numFmtId="0" fontId="2" fillId="4" borderId="16" xfId="0" applyFont="1" applyFill="1" applyBorder="1" applyAlignment="1" applyProtection="1">
      <alignment horizontal="center" vertical="top" wrapText="1"/>
      <protection hidden="1"/>
    </xf>
    <xf numFmtId="0" fontId="2" fillId="4" borderId="17" xfId="0" applyFont="1" applyFill="1" applyBorder="1" applyAlignment="1" applyProtection="1">
      <alignment horizontal="center" vertical="top" wrapText="1"/>
      <protection hidden="1"/>
    </xf>
    <xf numFmtId="0" fontId="2" fillId="4" borderId="30"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vertical="top" wrapText="1"/>
      <protection hidden="1"/>
    </xf>
    <xf numFmtId="0" fontId="2" fillId="5" borderId="19" xfId="0"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wrapText="1"/>
      <protection hidden="1"/>
    </xf>
    <xf numFmtId="0" fontId="2" fillId="5" borderId="2" xfId="0" applyFont="1" applyFill="1" applyBorder="1" applyAlignment="1" applyProtection="1">
      <alignment horizontal="center" vertical="top" wrapText="1"/>
      <protection hidden="1"/>
    </xf>
    <xf numFmtId="0" fontId="2" fillId="6" borderId="19"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top" wrapText="1"/>
      <protection hidden="1"/>
    </xf>
    <xf numFmtId="0" fontId="2" fillId="6" borderId="20" xfId="0" applyFont="1" applyFill="1" applyBorder="1" applyAlignment="1" applyProtection="1">
      <alignment horizontal="center" vertical="top" wrapText="1"/>
      <protection hidden="1"/>
    </xf>
    <xf numFmtId="0" fontId="2" fillId="7" borderId="3"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7" borderId="2" xfId="0" applyFont="1" applyFill="1" applyBorder="1" applyAlignment="1" applyProtection="1">
      <alignment horizontal="center" vertical="center" wrapText="1"/>
      <protection hidden="1"/>
    </xf>
    <xf numFmtId="0" fontId="2" fillId="7" borderId="28" xfId="0" applyFont="1" applyFill="1" applyBorder="1" applyAlignment="1" applyProtection="1">
      <alignment horizontal="center" vertical="center" wrapText="1"/>
      <protection hidden="1"/>
    </xf>
    <xf numFmtId="0" fontId="2" fillId="7" borderId="17" xfId="0" applyFont="1" applyFill="1" applyBorder="1" applyAlignment="1" applyProtection="1">
      <alignment horizontal="center" vertical="center" wrapText="1"/>
      <protection hidden="1"/>
    </xf>
    <xf numFmtId="0" fontId="2" fillId="7" borderId="30" xfId="0"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top" wrapText="1"/>
      <protection hidden="1"/>
    </xf>
    <xf numFmtId="0" fontId="2" fillId="6" borderId="17" xfId="0" applyFont="1" applyFill="1" applyBorder="1" applyAlignment="1" applyProtection="1">
      <alignment horizontal="center" vertical="top" wrapText="1"/>
      <protection hidden="1"/>
    </xf>
    <xf numFmtId="0" fontId="2" fillId="6" borderId="18" xfId="0" applyFont="1" applyFill="1" applyBorder="1" applyAlignment="1" applyProtection="1">
      <alignment horizontal="center" vertical="top" wrapText="1"/>
      <protection hidden="1"/>
    </xf>
    <xf numFmtId="0" fontId="2" fillId="5" borderId="16" xfId="0" applyFont="1" applyFill="1" applyBorder="1" applyAlignment="1" applyProtection="1">
      <alignment horizontal="center" vertical="top" wrapText="1"/>
      <protection hidden="1"/>
    </xf>
    <xf numFmtId="0" fontId="2" fillId="5" borderId="17" xfId="0" applyFont="1" applyFill="1" applyBorder="1" applyAlignment="1" applyProtection="1">
      <alignment horizontal="center" vertical="top" wrapText="1"/>
      <protection hidden="1"/>
    </xf>
    <xf numFmtId="0" fontId="2" fillId="5" borderId="30" xfId="0" applyFont="1" applyFill="1" applyBorder="1" applyAlignment="1" applyProtection="1">
      <alignment horizontal="center" vertical="top" wrapText="1"/>
      <protection hidden="1"/>
    </xf>
    <xf numFmtId="0" fontId="1" fillId="0" borderId="2" xfId="0" applyFont="1" applyBorder="1" applyAlignment="1" applyProtection="1">
      <alignment horizontal="justify" vertical="center" wrapText="1"/>
      <protection hidden="1"/>
    </xf>
    <xf numFmtId="0" fontId="1" fillId="0" borderId="4" xfId="0" applyFont="1" applyBorder="1" applyAlignment="1" applyProtection="1">
      <alignment horizontal="justify" vertical="center" wrapText="1"/>
      <protection hidden="1"/>
    </xf>
    <xf numFmtId="0" fontId="1" fillId="0" borderId="3" xfId="0" applyFont="1" applyBorder="1" applyAlignment="1" applyProtection="1">
      <alignment horizontal="justify"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 fillId="3" borderId="23"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wrapText="1"/>
      <protection hidden="1"/>
    </xf>
    <xf numFmtId="0" fontId="2" fillId="3" borderId="4" xfId="0" applyFont="1" applyFill="1" applyBorder="1" applyAlignment="1" applyProtection="1">
      <alignment horizontal="center" wrapText="1"/>
      <protection hidden="1"/>
    </xf>
    <xf numFmtId="0" fontId="2" fillId="3" borderId="3" xfId="0" applyFont="1" applyFill="1" applyBorder="1" applyAlignment="1" applyProtection="1">
      <alignment horizont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1969490</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U24"/>
  <sheetViews>
    <sheetView showGridLines="0" tabSelected="1" zoomScale="85" zoomScaleNormal="85" workbookViewId="0">
      <selection sqref="A1:M1"/>
    </sheetView>
  </sheetViews>
  <sheetFormatPr baseColWidth="10" defaultColWidth="10.85546875" defaultRowHeight="15" zeroHeight="1" x14ac:dyDescent="0.25"/>
  <cols>
    <col min="1" max="1" width="4.5703125" style="6" customWidth="1"/>
    <col min="2" max="2" width="33.140625" style="6" customWidth="1"/>
    <col min="3" max="3" width="12.28515625" style="8" customWidth="1"/>
    <col min="4" max="4" width="9.5703125" style="8" customWidth="1"/>
    <col min="5" max="5" width="31.5703125" style="6" customWidth="1"/>
    <col min="6" max="6" width="15.5703125" style="6" customWidth="1"/>
    <col min="7" max="7" width="15.7109375" style="6" customWidth="1"/>
    <col min="8" max="8" width="21.85546875" style="6" customWidth="1"/>
    <col min="9" max="10" width="19.140625" style="6" customWidth="1"/>
    <col min="11" max="11" width="16.28515625" style="6" customWidth="1"/>
    <col min="12" max="12" width="18.42578125" style="6" customWidth="1"/>
    <col min="13" max="13" width="15.85546875" style="6" customWidth="1"/>
    <col min="14" max="17" width="11.7109375" style="6" customWidth="1"/>
    <col min="18" max="18" width="17.42578125" style="6" customWidth="1"/>
    <col min="19" max="23" width="17.85546875" style="6" customWidth="1"/>
    <col min="24" max="24" width="23.28515625" style="111" customWidth="1"/>
    <col min="25" max="26" width="16.5703125" style="65" customWidth="1"/>
    <col min="27" max="27" width="54.42578125" style="122" customWidth="1"/>
    <col min="28" max="28" width="16.5703125" style="146" customWidth="1"/>
    <col min="29" max="29" width="18.85546875" style="111" customWidth="1"/>
    <col min="30" max="31" width="16.5703125" style="65" customWidth="1"/>
    <col min="32" max="32" width="45" style="65" customWidth="1"/>
    <col min="33" max="33" width="36.140625" style="146" customWidth="1"/>
    <col min="34" max="34" width="16.5703125" style="111" customWidth="1"/>
    <col min="35" max="36" width="16.5703125" style="65" customWidth="1"/>
    <col min="37" max="37" width="35" style="122" customWidth="1"/>
    <col min="38" max="38" width="24.5703125" style="153" customWidth="1"/>
    <col min="39" max="39" width="16.5703125" style="149" customWidth="1"/>
    <col min="40" max="41" width="16.5703125" style="65" customWidth="1"/>
    <col min="42" max="42" width="44.28515625" style="65" customWidth="1"/>
    <col min="43" max="45" width="16.5703125" style="65" customWidth="1"/>
    <col min="46" max="46" width="21.5703125" style="65" customWidth="1"/>
    <col min="47" max="47" width="40.85546875" style="124" customWidth="1"/>
    <col min="48" max="16384" width="10.85546875" style="6"/>
  </cols>
  <sheetData>
    <row r="1" spans="1:47" ht="70.5" customHeight="1" x14ac:dyDescent="0.25">
      <c r="A1" s="242" t="s">
        <v>0</v>
      </c>
      <c r="B1" s="243"/>
      <c r="C1" s="243"/>
      <c r="D1" s="243"/>
      <c r="E1" s="243"/>
      <c r="F1" s="243"/>
      <c r="G1" s="243"/>
      <c r="H1" s="243"/>
      <c r="I1" s="243"/>
      <c r="J1" s="243"/>
      <c r="K1" s="243"/>
      <c r="L1" s="243"/>
      <c r="M1" s="243"/>
      <c r="N1" s="244" t="s">
        <v>1</v>
      </c>
      <c r="O1" s="244"/>
      <c r="P1" s="244"/>
      <c r="Q1" s="244"/>
      <c r="R1" s="244"/>
      <c r="X1" s="84"/>
      <c r="Y1" s="84"/>
      <c r="Z1" s="84"/>
      <c r="AA1" s="112"/>
      <c r="AB1" s="84"/>
      <c r="AC1" s="84"/>
      <c r="AD1" s="84"/>
      <c r="AE1" s="84"/>
      <c r="AF1" s="84"/>
      <c r="AG1" s="84"/>
      <c r="AH1" s="84"/>
      <c r="AI1" s="84"/>
      <c r="AJ1" s="84"/>
      <c r="AK1" s="112"/>
      <c r="AL1" s="84"/>
      <c r="AM1" s="84"/>
      <c r="AN1" s="84"/>
      <c r="AO1" s="84"/>
      <c r="AP1" s="84"/>
      <c r="AQ1" s="84"/>
      <c r="AR1" s="84"/>
      <c r="AS1" s="84"/>
      <c r="AT1" s="84"/>
      <c r="AU1" s="112"/>
    </row>
    <row r="2" spans="1:47" s="7" customFormat="1" ht="23.45" customHeight="1" x14ac:dyDescent="0.25">
      <c r="A2" s="245" t="s">
        <v>2</v>
      </c>
      <c r="B2" s="246"/>
      <c r="C2" s="246"/>
      <c r="D2" s="246"/>
      <c r="E2" s="246"/>
      <c r="F2" s="246"/>
      <c r="G2" s="246"/>
      <c r="H2" s="246"/>
      <c r="I2" s="246"/>
      <c r="J2" s="246"/>
      <c r="K2" s="246"/>
      <c r="L2" s="246"/>
      <c r="M2" s="246"/>
      <c r="N2" s="246"/>
      <c r="O2" s="246"/>
      <c r="P2" s="246"/>
      <c r="Q2" s="246"/>
      <c r="R2" s="246"/>
      <c r="X2" s="84"/>
      <c r="Y2" s="84"/>
      <c r="Z2" s="84"/>
      <c r="AA2" s="112"/>
      <c r="AB2" s="84"/>
      <c r="AC2" s="84"/>
      <c r="AD2" s="84"/>
      <c r="AE2" s="84"/>
      <c r="AF2" s="84"/>
      <c r="AG2" s="84"/>
      <c r="AH2" s="84"/>
      <c r="AI2" s="84"/>
      <c r="AJ2" s="84"/>
      <c r="AK2" s="112"/>
      <c r="AL2" s="84"/>
      <c r="AM2" s="84"/>
      <c r="AN2" s="84"/>
      <c r="AO2" s="84"/>
      <c r="AP2" s="84"/>
      <c r="AQ2" s="84"/>
      <c r="AR2" s="84"/>
      <c r="AS2" s="84"/>
      <c r="AT2" s="84"/>
      <c r="AU2" s="112"/>
    </row>
    <row r="3" spans="1:47" x14ac:dyDescent="0.25">
      <c r="E3" s="9"/>
      <c r="X3" s="84"/>
      <c r="Y3" s="84"/>
      <c r="Z3" s="84"/>
      <c r="AA3" s="112"/>
      <c r="AB3" s="84"/>
      <c r="AC3" s="84"/>
      <c r="AD3" s="84"/>
      <c r="AE3" s="84"/>
      <c r="AF3" s="84"/>
      <c r="AG3" s="84"/>
      <c r="AH3" s="84"/>
      <c r="AI3" s="84"/>
      <c r="AJ3" s="84"/>
      <c r="AK3" s="112"/>
      <c r="AL3" s="84"/>
      <c r="AM3" s="84"/>
      <c r="AN3" s="84"/>
      <c r="AO3" s="84"/>
      <c r="AP3" s="84"/>
      <c r="AQ3" s="84"/>
      <c r="AR3" s="84"/>
      <c r="AS3" s="84"/>
      <c r="AT3" s="84"/>
      <c r="AU3" s="112"/>
    </row>
    <row r="4" spans="1:47" ht="29.1" customHeight="1" x14ac:dyDescent="0.25">
      <c r="A4" s="208" t="s">
        <v>3</v>
      </c>
      <c r="B4" s="208"/>
      <c r="C4" s="247" t="s">
        <v>4</v>
      </c>
      <c r="D4" s="248"/>
      <c r="E4" s="249"/>
      <c r="G4" s="208" t="s">
        <v>5</v>
      </c>
      <c r="H4" s="208"/>
      <c r="I4" s="208"/>
      <c r="J4" s="208"/>
      <c r="K4" s="208"/>
      <c r="L4" s="208"/>
      <c r="M4" s="208"/>
      <c r="X4" s="84"/>
      <c r="Y4" s="84"/>
      <c r="Z4" s="84"/>
      <c r="AA4" s="112"/>
      <c r="AB4" s="84"/>
      <c r="AC4" s="84"/>
      <c r="AD4" s="84"/>
      <c r="AE4" s="84"/>
      <c r="AF4" s="84"/>
      <c r="AG4" s="84"/>
      <c r="AH4" s="84"/>
      <c r="AI4" s="84"/>
      <c r="AJ4" s="84"/>
      <c r="AK4" s="112"/>
      <c r="AL4" s="84"/>
      <c r="AM4" s="84"/>
      <c r="AN4" s="84"/>
      <c r="AO4" s="84"/>
      <c r="AP4" s="84"/>
      <c r="AQ4" s="84"/>
      <c r="AR4" s="84"/>
      <c r="AS4" s="84"/>
      <c r="AT4" s="84"/>
      <c r="AU4" s="112"/>
    </row>
    <row r="5" spans="1:47" ht="14.45" customHeight="1" x14ac:dyDescent="0.25">
      <c r="A5" s="208"/>
      <c r="B5" s="208"/>
      <c r="C5" s="250"/>
      <c r="D5" s="251"/>
      <c r="E5" s="252"/>
      <c r="G5" s="10" t="s">
        <v>6</v>
      </c>
      <c r="H5" s="10" t="s">
        <v>7</v>
      </c>
      <c r="I5" s="262" t="s">
        <v>8</v>
      </c>
      <c r="J5" s="263"/>
      <c r="K5" s="263"/>
      <c r="L5" s="263"/>
      <c r="M5" s="264"/>
      <c r="X5" s="84"/>
      <c r="Y5" s="84"/>
      <c r="Z5" s="84"/>
      <c r="AA5" s="112"/>
      <c r="AB5" s="84"/>
      <c r="AC5" s="84"/>
      <c r="AD5" s="84"/>
      <c r="AE5" s="84"/>
      <c r="AF5" s="84"/>
      <c r="AG5" s="84"/>
      <c r="AH5" s="84"/>
      <c r="AI5" s="84"/>
      <c r="AJ5" s="84"/>
      <c r="AK5" s="112"/>
      <c r="AL5" s="84"/>
      <c r="AM5" s="84"/>
      <c r="AN5" s="84"/>
      <c r="AO5" s="84"/>
      <c r="AP5" s="84"/>
      <c r="AQ5" s="84"/>
      <c r="AR5" s="84"/>
      <c r="AS5" s="84"/>
      <c r="AT5" s="84"/>
      <c r="AU5" s="112"/>
    </row>
    <row r="6" spans="1:47" ht="14.45" customHeight="1" x14ac:dyDescent="0.25">
      <c r="A6" s="208"/>
      <c r="B6" s="208"/>
      <c r="C6" s="250"/>
      <c r="D6" s="251"/>
      <c r="E6" s="252"/>
      <c r="G6" s="69">
        <v>1</v>
      </c>
      <c r="H6" s="69" t="s">
        <v>9</v>
      </c>
      <c r="I6" s="236" t="s">
        <v>10</v>
      </c>
      <c r="J6" s="237"/>
      <c r="K6" s="237"/>
      <c r="L6" s="237"/>
      <c r="M6" s="238"/>
      <c r="X6" s="84"/>
      <c r="Y6" s="84"/>
      <c r="Z6" s="84"/>
      <c r="AA6" s="112"/>
      <c r="AB6" s="84"/>
      <c r="AC6" s="84"/>
      <c r="AD6" s="84"/>
      <c r="AE6" s="84"/>
      <c r="AF6" s="84"/>
      <c r="AG6" s="84"/>
      <c r="AH6" s="84"/>
      <c r="AI6" s="84"/>
      <c r="AJ6" s="84"/>
      <c r="AK6" s="112"/>
      <c r="AL6" s="84"/>
      <c r="AM6" s="84"/>
      <c r="AN6" s="84"/>
      <c r="AO6" s="84"/>
      <c r="AP6" s="84"/>
      <c r="AQ6" s="84"/>
      <c r="AR6" s="84"/>
      <c r="AS6" s="84"/>
      <c r="AT6" s="84"/>
      <c r="AU6" s="112"/>
    </row>
    <row r="7" spans="1:47" ht="79.5" customHeight="1" x14ac:dyDescent="0.25">
      <c r="A7" s="208"/>
      <c r="B7" s="208"/>
      <c r="C7" s="250"/>
      <c r="D7" s="251"/>
      <c r="E7" s="252"/>
      <c r="G7" s="69">
        <v>2</v>
      </c>
      <c r="H7" s="69" t="s">
        <v>11</v>
      </c>
      <c r="I7" s="236" t="s">
        <v>12</v>
      </c>
      <c r="J7" s="237"/>
      <c r="K7" s="237"/>
      <c r="L7" s="237"/>
      <c r="M7" s="238"/>
      <c r="X7" s="84"/>
      <c r="Y7" s="84"/>
      <c r="Z7" s="84"/>
      <c r="AA7" s="112"/>
      <c r="AB7" s="84"/>
      <c r="AC7" s="84"/>
      <c r="AD7" s="84"/>
      <c r="AE7" s="84"/>
      <c r="AF7" s="84"/>
      <c r="AG7" s="84"/>
      <c r="AH7" s="84"/>
      <c r="AI7" s="84"/>
      <c r="AJ7" s="84"/>
      <c r="AK7" s="112"/>
      <c r="AL7" s="84"/>
      <c r="AM7" s="84"/>
      <c r="AN7" s="84"/>
      <c r="AO7" s="84"/>
      <c r="AP7" s="84"/>
      <c r="AQ7" s="84"/>
      <c r="AR7" s="84"/>
      <c r="AS7" s="84"/>
      <c r="AT7" s="84"/>
      <c r="AU7" s="112"/>
    </row>
    <row r="8" spans="1:47" ht="70.5" customHeight="1" x14ac:dyDescent="0.25">
      <c r="A8" s="208"/>
      <c r="B8" s="208"/>
      <c r="C8" s="253"/>
      <c r="D8" s="254"/>
      <c r="E8" s="255"/>
      <c r="G8" s="69">
        <v>3</v>
      </c>
      <c r="H8" s="69" t="s">
        <v>13</v>
      </c>
      <c r="I8" s="236" t="s">
        <v>14</v>
      </c>
      <c r="J8" s="237"/>
      <c r="K8" s="237"/>
      <c r="L8" s="237"/>
      <c r="M8" s="238"/>
      <c r="X8" s="84"/>
      <c r="Y8" s="84"/>
      <c r="Z8" s="84"/>
      <c r="AA8" s="112"/>
      <c r="AB8" s="84"/>
      <c r="AC8" s="84"/>
      <c r="AD8" s="84"/>
      <c r="AE8" s="84"/>
      <c r="AF8" s="84"/>
      <c r="AG8" s="84"/>
      <c r="AH8" s="84"/>
      <c r="AI8" s="84"/>
      <c r="AJ8" s="84"/>
      <c r="AK8" s="112"/>
      <c r="AL8" s="84"/>
      <c r="AM8" s="84"/>
      <c r="AN8" s="84"/>
      <c r="AO8" s="84"/>
      <c r="AP8" s="84"/>
      <c r="AQ8" s="84"/>
      <c r="AR8" s="84"/>
      <c r="AS8" s="84"/>
      <c r="AT8" s="84"/>
      <c r="AU8" s="112"/>
    </row>
    <row r="9" spans="1:47" s="164" customFormat="1" ht="70.5" customHeight="1" x14ac:dyDescent="0.25">
      <c r="A9" s="162"/>
      <c r="B9" s="162"/>
      <c r="C9" s="163"/>
      <c r="D9" s="163"/>
      <c r="E9" s="163"/>
      <c r="G9" s="69">
        <v>4</v>
      </c>
      <c r="H9" s="69" t="s">
        <v>15</v>
      </c>
      <c r="I9" s="236" t="s">
        <v>16</v>
      </c>
      <c r="J9" s="237"/>
      <c r="K9" s="237"/>
      <c r="L9" s="237"/>
      <c r="M9" s="238"/>
      <c r="X9" s="165"/>
      <c r="Y9" s="165"/>
      <c r="Z9" s="165"/>
      <c r="AA9" s="166"/>
      <c r="AB9" s="165"/>
      <c r="AC9" s="165"/>
      <c r="AD9" s="165"/>
      <c r="AE9" s="165"/>
      <c r="AF9" s="165"/>
      <c r="AG9" s="165"/>
      <c r="AH9" s="165"/>
      <c r="AI9" s="165"/>
      <c r="AJ9" s="165"/>
      <c r="AK9" s="166"/>
      <c r="AL9" s="165"/>
      <c r="AM9" s="165"/>
      <c r="AN9" s="165"/>
      <c r="AO9" s="165"/>
      <c r="AP9" s="165"/>
      <c r="AQ9" s="165"/>
      <c r="AR9" s="165"/>
      <c r="AS9" s="165"/>
      <c r="AT9" s="165"/>
      <c r="AU9" s="166"/>
    </row>
    <row r="10" spans="1:47" s="164" customFormat="1" ht="70.5" customHeight="1" x14ac:dyDescent="0.25">
      <c r="A10" s="162"/>
      <c r="B10" s="162"/>
      <c r="C10" s="163"/>
      <c r="D10" s="163"/>
      <c r="E10" s="163"/>
      <c r="G10" s="196">
        <v>5</v>
      </c>
      <c r="H10" s="196" t="s">
        <v>163</v>
      </c>
      <c r="I10" s="236" t="s">
        <v>162</v>
      </c>
      <c r="J10" s="237"/>
      <c r="K10" s="237"/>
      <c r="L10" s="237"/>
      <c r="M10" s="238"/>
      <c r="X10" s="165"/>
      <c r="Y10" s="165"/>
      <c r="Z10" s="165"/>
      <c r="AA10" s="166"/>
      <c r="AB10" s="165"/>
      <c r="AC10" s="165"/>
      <c r="AD10" s="165"/>
      <c r="AE10" s="165"/>
      <c r="AF10" s="165"/>
      <c r="AG10" s="165"/>
      <c r="AH10" s="165"/>
      <c r="AI10" s="165"/>
      <c r="AJ10" s="165"/>
      <c r="AK10" s="166"/>
      <c r="AL10" s="165"/>
      <c r="AM10" s="165"/>
      <c r="AN10" s="165"/>
      <c r="AO10" s="165"/>
      <c r="AP10" s="165"/>
      <c r="AQ10" s="165"/>
      <c r="AR10" s="165"/>
      <c r="AS10" s="165"/>
      <c r="AT10" s="165"/>
      <c r="AU10" s="166"/>
    </row>
    <row r="11" spans="1:47" ht="15.75" thickBot="1" x14ac:dyDescent="0.3">
      <c r="X11" s="84"/>
      <c r="Y11" s="84"/>
      <c r="Z11" s="84"/>
      <c r="AA11" s="112"/>
      <c r="AB11" s="84"/>
      <c r="AC11" s="84"/>
      <c r="AD11" s="84"/>
      <c r="AE11" s="84"/>
      <c r="AF11" s="84"/>
      <c r="AG11" s="84"/>
      <c r="AH11" s="84"/>
      <c r="AI11" s="84"/>
      <c r="AJ11" s="84"/>
      <c r="AK11" s="112"/>
      <c r="AL11" s="84"/>
      <c r="AM11" s="84"/>
      <c r="AN11" s="84"/>
      <c r="AO11" s="84"/>
      <c r="AP11" s="84"/>
      <c r="AQ11" s="84"/>
      <c r="AR11" s="84"/>
      <c r="AS11" s="84"/>
      <c r="AT11" s="84"/>
      <c r="AU11" s="112"/>
    </row>
    <row r="12" spans="1:47" ht="14.45" customHeight="1" x14ac:dyDescent="0.25">
      <c r="A12" s="239" t="s">
        <v>17</v>
      </c>
      <c r="B12" s="240"/>
      <c r="C12" s="256" t="s">
        <v>18</v>
      </c>
      <c r="D12" s="257"/>
      <c r="E12" s="257"/>
      <c r="F12" s="257"/>
      <c r="G12" s="257"/>
      <c r="H12" s="257"/>
      <c r="I12" s="257"/>
      <c r="J12" s="257"/>
      <c r="K12" s="257"/>
      <c r="L12" s="257"/>
      <c r="M12" s="257"/>
      <c r="N12" s="257"/>
      <c r="O12" s="257"/>
      <c r="P12" s="257"/>
      <c r="Q12" s="257"/>
      <c r="R12" s="258"/>
      <c r="S12" s="209" t="s">
        <v>19</v>
      </c>
      <c r="T12" s="210"/>
      <c r="U12" s="210"/>
      <c r="V12" s="210"/>
      <c r="W12" s="211"/>
      <c r="X12" s="205" t="s">
        <v>20</v>
      </c>
      <c r="Y12" s="206"/>
      <c r="Z12" s="206"/>
      <c r="AA12" s="206"/>
      <c r="AB12" s="207"/>
      <c r="AC12" s="233" t="s">
        <v>20</v>
      </c>
      <c r="AD12" s="234"/>
      <c r="AE12" s="234"/>
      <c r="AF12" s="234"/>
      <c r="AG12" s="235"/>
      <c r="AH12" s="230" t="s">
        <v>20</v>
      </c>
      <c r="AI12" s="231"/>
      <c r="AJ12" s="231"/>
      <c r="AK12" s="231"/>
      <c r="AL12" s="232"/>
      <c r="AM12" s="227" t="s">
        <v>20</v>
      </c>
      <c r="AN12" s="228"/>
      <c r="AO12" s="228"/>
      <c r="AP12" s="228"/>
      <c r="AQ12" s="229"/>
      <c r="AR12" s="199" t="s">
        <v>21</v>
      </c>
      <c r="AS12" s="200"/>
      <c r="AT12" s="200"/>
      <c r="AU12" s="201"/>
    </row>
    <row r="13" spans="1:47" ht="14.45" customHeight="1" x14ac:dyDescent="0.25">
      <c r="A13" s="241"/>
      <c r="B13" s="208"/>
      <c r="C13" s="259"/>
      <c r="D13" s="260"/>
      <c r="E13" s="260"/>
      <c r="F13" s="260"/>
      <c r="G13" s="260"/>
      <c r="H13" s="260"/>
      <c r="I13" s="260"/>
      <c r="J13" s="260"/>
      <c r="K13" s="260"/>
      <c r="L13" s="260"/>
      <c r="M13" s="260"/>
      <c r="N13" s="260"/>
      <c r="O13" s="260"/>
      <c r="P13" s="260"/>
      <c r="Q13" s="260"/>
      <c r="R13" s="261"/>
      <c r="S13" s="212"/>
      <c r="T13" s="213"/>
      <c r="U13" s="213"/>
      <c r="V13" s="213"/>
      <c r="W13" s="214"/>
      <c r="X13" s="215" t="s">
        <v>22</v>
      </c>
      <c r="Y13" s="216"/>
      <c r="Z13" s="216"/>
      <c r="AA13" s="216"/>
      <c r="AB13" s="217"/>
      <c r="AC13" s="218" t="s">
        <v>23</v>
      </c>
      <c r="AD13" s="219"/>
      <c r="AE13" s="219"/>
      <c r="AF13" s="219"/>
      <c r="AG13" s="220"/>
      <c r="AH13" s="221" t="s">
        <v>24</v>
      </c>
      <c r="AI13" s="222"/>
      <c r="AJ13" s="222"/>
      <c r="AK13" s="222"/>
      <c r="AL13" s="223"/>
      <c r="AM13" s="224" t="s">
        <v>25</v>
      </c>
      <c r="AN13" s="225"/>
      <c r="AO13" s="225"/>
      <c r="AP13" s="225"/>
      <c r="AQ13" s="226"/>
      <c r="AR13" s="202" t="s">
        <v>26</v>
      </c>
      <c r="AS13" s="203"/>
      <c r="AT13" s="203"/>
      <c r="AU13" s="204"/>
    </row>
    <row r="14" spans="1:47" ht="14.45" customHeight="1" x14ac:dyDescent="0.25">
      <c r="A14" s="67"/>
      <c r="B14" s="68"/>
      <c r="C14" s="70"/>
      <c r="D14" s="71"/>
      <c r="E14" s="71"/>
      <c r="F14" s="71"/>
      <c r="G14" s="71"/>
      <c r="H14" s="71"/>
      <c r="I14" s="198" t="s">
        <v>27</v>
      </c>
      <c r="J14" s="198"/>
      <c r="K14" s="71"/>
      <c r="L14" s="71"/>
      <c r="M14" s="71"/>
      <c r="N14" s="71"/>
      <c r="O14" s="71"/>
      <c r="P14" s="71"/>
      <c r="Q14" s="71"/>
      <c r="R14" s="72"/>
      <c r="S14" s="74"/>
      <c r="T14" s="75"/>
      <c r="U14" s="75"/>
      <c r="V14" s="75"/>
      <c r="W14" s="76"/>
      <c r="X14" s="131"/>
      <c r="Y14" s="132"/>
      <c r="Z14" s="132"/>
      <c r="AA14" s="113"/>
      <c r="AB14" s="138"/>
      <c r="AC14" s="150"/>
      <c r="AD14" s="133"/>
      <c r="AE14" s="133"/>
      <c r="AF14" s="133"/>
      <c r="AG14" s="182"/>
      <c r="AH14" s="186"/>
      <c r="AI14" s="161"/>
      <c r="AJ14" s="161"/>
      <c r="AK14" s="167"/>
      <c r="AL14" s="187"/>
      <c r="AM14" s="185"/>
      <c r="AN14" s="64"/>
      <c r="AO14" s="64"/>
      <c r="AP14" s="64"/>
      <c r="AQ14" s="176"/>
      <c r="AR14" s="177"/>
      <c r="AS14" s="160"/>
      <c r="AT14" s="160"/>
      <c r="AU14" s="123"/>
    </row>
    <row r="15" spans="1:47" ht="60" x14ac:dyDescent="0.25">
      <c r="A15" s="67" t="s">
        <v>28</v>
      </c>
      <c r="B15" s="68" t="s">
        <v>29</v>
      </c>
      <c r="C15" s="68" t="s">
        <v>30</v>
      </c>
      <c r="D15" s="68" t="s">
        <v>31</v>
      </c>
      <c r="E15" s="68" t="s">
        <v>32</v>
      </c>
      <c r="F15" s="68" t="s">
        <v>33</v>
      </c>
      <c r="G15" s="68" t="s">
        <v>34</v>
      </c>
      <c r="H15" s="68" t="s">
        <v>35</v>
      </c>
      <c r="I15" s="68" t="s">
        <v>36</v>
      </c>
      <c r="J15" s="68" t="s">
        <v>37</v>
      </c>
      <c r="K15" s="68" t="s">
        <v>38</v>
      </c>
      <c r="L15" s="68" t="s">
        <v>39</v>
      </c>
      <c r="M15" s="68" t="s">
        <v>40</v>
      </c>
      <c r="N15" s="68" t="s">
        <v>41</v>
      </c>
      <c r="O15" s="68" t="s">
        <v>42</v>
      </c>
      <c r="P15" s="68" t="s">
        <v>43</v>
      </c>
      <c r="Q15" s="68" t="s">
        <v>44</v>
      </c>
      <c r="R15" s="11" t="s">
        <v>45</v>
      </c>
      <c r="S15" s="74" t="s">
        <v>46</v>
      </c>
      <c r="T15" s="75" t="s">
        <v>47</v>
      </c>
      <c r="U15" s="75" t="s">
        <v>48</v>
      </c>
      <c r="V15" s="75" t="s">
        <v>49</v>
      </c>
      <c r="W15" s="76" t="s">
        <v>50</v>
      </c>
      <c r="X15" s="60" t="s">
        <v>51</v>
      </c>
      <c r="Y15" s="61" t="s">
        <v>52</v>
      </c>
      <c r="Z15" s="61" t="s">
        <v>53</v>
      </c>
      <c r="AA15" s="129" t="s">
        <v>54</v>
      </c>
      <c r="AB15" s="139" t="s">
        <v>55</v>
      </c>
      <c r="AC15" s="150" t="s">
        <v>51</v>
      </c>
      <c r="AD15" s="133" t="s">
        <v>52</v>
      </c>
      <c r="AE15" s="133" t="s">
        <v>53</v>
      </c>
      <c r="AF15" s="62" t="s">
        <v>54</v>
      </c>
      <c r="AG15" s="183" t="s">
        <v>55</v>
      </c>
      <c r="AH15" s="188" t="s">
        <v>51</v>
      </c>
      <c r="AI15" s="63" t="s">
        <v>52</v>
      </c>
      <c r="AJ15" s="63" t="s">
        <v>53</v>
      </c>
      <c r="AK15" s="168" t="s">
        <v>54</v>
      </c>
      <c r="AL15" s="189" t="s">
        <v>55</v>
      </c>
      <c r="AM15" s="185" t="s">
        <v>51</v>
      </c>
      <c r="AN15" s="64" t="s">
        <v>52</v>
      </c>
      <c r="AO15" s="64" t="s">
        <v>53</v>
      </c>
      <c r="AP15" s="64" t="s">
        <v>54</v>
      </c>
      <c r="AQ15" s="176" t="s">
        <v>55</v>
      </c>
      <c r="AR15" s="178" t="s">
        <v>51</v>
      </c>
      <c r="AS15" s="78" t="s">
        <v>56</v>
      </c>
      <c r="AT15" s="78" t="s">
        <v>57</v>
      </c>
      <c r="AU15" s="130" t="s">
        <v>58</v>
      </c>
    </row>
    <row r="16" spans="1:47" s="56" customFormat="1" ht="368.25" customHeight="1" x14ac:dyDescent="0.25">
      <c r="A16" s="12">
        <v>1</v>
      </c>
      <c r="B16" s="13" t="s">
        <v>59</v>
      </c>
      <c r="C16" s="14">
        <v>0.7</v>
      </c>
      <c r="D16" s="15">
        <v>1</v>
      </c>
      <c r="E16" s="13" t="s">
        <v>60</v>
      </c>
      <c r="F16" s="16">
        <v>0.4</v>
      </c>
      <c r="G16" s="17" t="s">
        <v>61</v>
      </c>
      <c r="H16" s="13" t="s">
        <v>62</v>
      </c>
      <c r="I16" s="13" t="s">
        <v>63</v>
      </c>
      <c r="J16" s="13" t="s">
        <v>64</v>
      </c>
      <c r="K16" s="18" t="s">
        <v>65</v>
      </c>
      <c r="L16" s="17" t="s">
        <v>66</v>
      </c>
      <c r="M16" s="17" t="s">
        <v>67</v>
      </c>
      <c r="N16" s="19">
        <v>0.05</v>
      </c>
      <c r="O16" s="19">
        <v>0.15</v>
      </c>
      <c r="P16" s="19">
        <v>0.4</v>
      </c>
      <c r="Q16" s="19">
        <v>0.7</v>
      </c>
      <c r="R16" s="20">
        <v>0.7</v>
      </c>
      <c r="S16" s="12" t="s">
        <v>68</v>
      </c>
      <c r="T16" s="13" t="s">
        <v>69</v>
      </c>
      <c r="U16" s="13" t="s">
        <v>70</v>
      </c>
      <c r="V16" s="13" t="s">
        <v>71</v>
      </c>
      <c r="W16" s="73" t="s">
        <v>72</v>
      </c>
      <c r="X16" s="85">
        <f>N16</f>
        <v>0.05</v>
      </c>
      <c r="Y16" s="86">
        <f>((43/460)*100%)</f>
        <v>9.3478260869565219E-2</v>
      </c>
      <c r="Z16" s="86">
        <v>1</v>
      </c>
      <c r="AA16" s="114" t="s">
        <v>73</v>
      </c>
      <c r="AB16" s="140" t="s">
        <v>74</v>
      </c>
      <c r="AC16" s="151">
        <f>O16</f>
        <v>0.15</v>
      </c>
      <c r="AD16" s="86">
        <f>(((780+8+10+19)/1140)*15%)</f>
        <v>0.1075</v>
      </c>
      <c r="AE16" s="135">
        <f>IF(AD16/AC16&gt;100%,100%,AD16/AC16)</f>
        <v>0.71666666666666667</v>
      </c>
      <c r="AF16" s="114" t="s">
        <v>75</v>
      </c>
      <c r="AG16" s="184" t="s">
        <v>76</v>
      </c>
      <c r="AH16" s="151">
        <f>P16</f>
        <v>0.4</v>
      </c>
      <c r="AI16" s="90">
        <f>+(((10192+3661)-10961)*40%)/3040</f>
        <v>0.38052631578947366</v>
      </c>
      <c r="AJ16" s="135">
        <f>IF(AI16/AH16&gt;100%,100%,AI16/AH16)</f>
        <v>0.95131578947368411</v>
      </c>
      <c r="AK16" s="122" t="s">
        <v>77</v>
      </c>
      <c r="AL16" s="153" t="s">
        <v>78</v>
      </c>
      <c r="AM16" s="87">
        <f>Q16</f>
        <v>0.7</v>
      </c>
      <c r="AN16" s="87">
        <v>0.7</v>
      </c>
      <c r="AO16" s="88">
        <f>IF(AN16/AM16&gt;100%,100%,AN16/AM16)</f>
        <v>1</v>
      </c>
      <c r="AP16" s="195" t="s">
        <v>154</v>
      </c>
      <c r="AQ16" s="194" t="s">
        <v>79</v>
      </c>
      <c r="AR16" s="85">
        <f>R16</f>
        <v>0.7</v>
      </c>
      <c r="AS16" s="89">
        <v>0.7</v>
      </c>
      <c r="AT16" s="135">
        <f>IF(AS16/AR16&gt;100%,100%,AS16/AR16)</f>
        <v>1</v>
      </c>
      <c r="AU16" s="197" t="s">
        <v>80</v>
      </c>
    </row>
    <row r="17" spans="1:47" s="56" customFormat="1" ht="409.5" x14ac:dyDescent="0.25">
      <c r="A17" s="12">
        <v>1</v>
      </c>
      <c r="B17" s="13" t="s">
        <v>59</v>
      </c>
      <c r="C17" s="14">
        <v>0.1</v>
      </c>
      <c r="D17" s="15">
        <v>2</v>
      </c>
      <c r="E17" s="13" t="s">
        <v>81</v>
      </c>
      <c r="F17" s="16">
        <v>0.4</v>
      </c>
      <c r="G17" s="17" t="s">
        <v>61</v>
      </c>
      <c r="H17" s="13" t="s">
        <v>82</v>
      </c>
      <c r="I17" s="13" t="s">
        <v>83</v>
      </c>
      <c r="J17" s="13" t="s">
        <v>84</v>
      </c>
      <c r="K17" s="17" t="s">
        <v>85</v>
      </c>
      <c r="L17" s="17" t="s">
        <v>86</v>
      </c>
      <c r="M17" s="17" t="s">
        <v>87</v>
      </c>
      <c r="N17" s="21">
        <v>0</v>
      </c>
      <c r="O17" s="21">
        <v>0.03</v>
      </c>
      <c r="P17" s="21">
        <v>0.03</v>
      </c>
      <c r="Q17" s="21">
        <v>0.04</v>
      </c>
      <c r="R17" s="22">
        <v>0.1</v>
      </c>
      <c r="S17" s="12" t="s">
        <v>68</v>
      </c>
      <c r="T17" s="13" t="s">
        <v>88</v>
      </c>
      <c r="U17" s="13" t="s">
        <v>89</v>
      </c>
      <c r="V17" s="13" t="s">
        <v>71</v>
      </c>
      <c r="W17" s="73" t="s">
        <v>90</v>
      </c>
      <c r="X17" s="91" t="s">
        <v>91</v>
      </c>
      <c r="Y17" s="92" t="s">
        <v>91</v>
      </c>
      <c r="Z17" s="92" t="s">
        <v>91</v>
      </c>
      <c r="AA17" s="115" t="s">
        <v>92</v>
      </c>
      <c r="AB17" s="141" t="s">
        <v>91</v>
      </c>
      <c r="AC17" s="151">
        <f t="shared" ref="AC17:AC21" si="0">O17</f>
        <v>0.03</v>
      </c>
      <c r="AD17" s="86">
        <f>(((6598)/428)*3%)</f>
        <v>0.46247663551401863</v>
      </c>
      <c r="AE17" s="135">
        <f>IF(AD17/AC17&gt;100%,100%,AD17/AC17)</f>
        <v>1</v>
      </c>
      <c r="AF17" s="114" t="s">
        <v>93</v>
      </c>
      <c r="AG17" s="184" t="s">
        <v>94</v>
      </c>
      <c r="AH17" s="151">
        <f>P17</f>
        <v>0.03</v>
      </c>
      <c r="AI17" s="88">
        <f>+(3509/428)*3%</f>
        <v>0.24595794392523362</v>
      </c>
      <c r="AJ17" s="88">
        <f>IF(AI17/AH17&gt;100%,100%,AI17/AH17)</f>
        <v>1</v>
      </c>
      <c r="AK17" s="122" t="s">
        <v>95</v>
      </c>
      <c r="AL17" s="153" t="s">
        <v>96</v>
      </c>
      <c r="AM17" s="87">
        <f>Q17</f>
        <v>0.04</v>
      </c>
      <c r="AN17" s="88">
        <f>+(3089/3089)*4%</f>
        <v>0.04</v>
      </c>
      <c r="AO17" s="88">
        <f>IF(AN17/AM17&gt;100%,100%,AN17/AM17)</f>
        <v>1</v>
      </c>
      <c r="AP17" s="195" t="s">
        <v>155</v>
      </c>
      <c r="AQ17" s="194" t="s">
        <v>97</v>
      </c>
      <c r="AR17" s="151">
        <f t="shared" ref="AR17:AR21" si="1">R17</f>
        <v>0.1</v>
      </c>
      <c r="AS17" s="89">
        <v>0.1</v>
      </c>
      <c r="AT17" s="135">
        <f>IF(AS17/AR17&gt;100%,100%,AS17/AR17)</f>
        <v>1</v>
      </c>
      <c r="AU17" s="193" t="s">
        <v>98</v>
      </c>
    </row>
    <row r="18" spans="1:47" s="57" customFormat="1" ht="16.5" thickBot="1" x14ac:dyDescent="0.3">
      <c r="A18" s="23"/>
      <c r="B18" s="24"/>
      <c r="C18" s="25"/>
      <c r="D18" s="25"/>
      <c r="E18" s="26" t="s">
        <v>99</v>
      </c>
      <c r="F18" s="27">
        <f>SUM(F16:F17)</f>
        <v>0.8</v>
      </c>
      <c r="G18" s="24"/>
      <c r="H18" s="24"/>
      <c r="I18" s="24"/>
      <c r="J18" s="24"/>
      <c r="K18" s="24"/>
      <c r="L18" s="24"/>
      <c r="M18" s="24"/>
      <c r="N18" s="28"/>
      <c r="O18" s="28"/>
      <c r="P18" s="28"/>
      <c r="Q18" s="28"/>
      <c r="R18" s="29"/>
      <c r="S18" s="23"/>
      <c r="T18" s="24"/>
      <c r="U18" s="24"/>
      <c r="V18" s="24"/>
      <c r="W18" s="77"/>
      <c r="X18" s="93"/>
      <c r="Y18" s="94"/>
      <c r="Z18" s="95">
        <v>1</v>
      </c>
      <c r="AA18" s="116"/>
      <c r="AB18" s="154"/>
      <c r="AC18" s="93"/>
      <c r="AD18" s="94"/>
      <c r="AE18" s="158">
        <f>AVERAGE(AE16:AE17)*80%</f>
        <v>0.68666666666666676</v>
      </c>
      <c r="AF18" s="96"/>
      <c r="AG18" s="154"/>
      <c r="AH18" s="179"/>
      <c r="AI18" s="171"/>
      <c r="AJ18" s="172">
        <f>AVERAGE(AJ16:AJ17)*80%</f>
        <v>0.78052631578947373</v>
      </c>
      <c r="AK18" s="119"/>
      <c r="AL18" s="102"/>
      <c r="AM18" s="97"/>
      <c r="AN18" s="94"/>
      <c r="AO18" s="172">
        <f>AVERAGE(AO16:AO17)*80%</f>
        <v>0.8</v>
      </c>
      <c r="AP18" s="96"/>
      <c r="AQ18" s="154"/>
      <c r="AR18" s="179"/>
      <c r="AS18" s="171"/>
      <c r="AT18" s="172">
        <f>AVERAGE(AT16:AT17)*80%</f>
        <v>0.8</v>
      </c>
      <c r="AU18" s="126"/>
    </row>
    <row r="19" spans="1:47" s="58" customFormat="1" ht="120" x14ac:dyDescent="0.25">
      <c r="A19" s="30">
        <v>7</v>
      </c>
      <c r="B19" s="30" t="s">
        <v>100</v>
      </c>
      <c r="C19" s="31">
        <v>0.8</v>
      </c>
      <c r="D19" s="32" t="s">
        <v>101</v>
      </c>
      <c r="E19" s="30" t="s">
        <v>102</v>
      </c>
      <c r="F19" s="33">
        <f>+(0.333333333333333)*20%</f>
        <v>6.6666666666666596E-2</v>
      </c>
      <c r="G19" s="30" t="s">
        <v>103</v>
      </c>
      <c r="H19" s="30" t="s">
        <v>104</v>
      </c>
      <c r="I19" s="30" t="s">
        <v>105</v>
      </c>
      <c r="J19" s="30" t="s">
        <v>106</v>
      </c>
      <c r="K19" s="30"/>
      <c r="L19" s="30" t="s">
        <v>107</v>
      </c>
      <c r="M19" s="34" t="s">
        <v>108</v>
      </c>
      <c r="N19" s="35" t="s">
        <v>91</v>
      </c>
      <c r="O19" s="35">
        <v>0.8</v>
      </c>
      <c r="P19" s="35" t="s">
        <v>91</v>
      </c>
      <c r="Q19" s="35">
        <v>0.8</v>
      </c>
      <c r="R19" s="35">
        <v>0.8</v>
      </c>
      <c r="S19" s="30" t="s">
        <v>109</v>
      </c>
      <c r="T19" s="30" t="s">
        <v>110</v>
      </c>
      <c r="U19" s="30" t="s">
        <v>110</v>
      </c>
      <c r="V19" s="30" t="s">
        <v>111</v>
      </c>
      <c r="W19" s="36" t="s">
        <v>112</v>
      </c>
      <c r="X19" s="80" t="s">
        <v>91</v>
      </c>
      <c r="Y19" s="81" t="s">
        <v>91</v>
      </c>
      <c r="Z19" s="81" t="s">
        <v>91</v>
      </c>
      <c r="AA19" s="117" t="s">
        <v>92</v>
      </c>
      <c r="AB19" s="155" t="s">
        <v>91</v>
      </c>
      <c r="AC19" s="156">
        <f t="shared" si="0"/>
        <v>0.8</v>
      </c>
      <c r="AD19" s="136">
        <v>0.45999999999999996</v>
      </c>
      <c r="AE19" s="157">
        <f t="shared" ref="AE19:AE21" si="2">IF(AD19/AC19&gt;100%,100%,AD19/AC19)</f>
        <v>0.57499999999999996</v>
      </c>
      <c r="AF19" s="134" t="s">
        <v>113</v>
      </c>
      <c r="AG19" s="170" t="s">
        <v>114</v>
      </c>
      <c r="AH19" s="180" t="str">
        <f t="shared" ref="AH19:AH20" si="3">P19</f>
        <v>No programada</v>
      </c>
      <c r="AI19" s="66" t="s">
        <v>91</v>
      </c>
      <c r="AJ19" s="66" t="s">
        <v>91</v>
      </c>
      <c r="AK19" s="169" t="s">
        <v>115</v>
      </c>
      <c r="AL19" s="190" t="s">
        <v>91</v>
      </c>
      <c r="AM19" s="147">
        <f t="shared" ref="AM19:AM21" si="4">Q19</f>
        <v>0.8</v>
      </c>
      <c r="AN19" s="79">
        <v>0.93</v>
      </c>
      <c r="AO19" s="79">
        <v>1</v>
      </c>
      <c r="AP19" s="37" t="s">
        <v>156</v>
      </c>
      <c r="AQ19" s="43" t="s">
        <v>114</v>
      </c>
      <c r="AR19" s="180">
        <f t="shared" si="1"/>
        <v>0.8</v>
      </c>
      <c r="AS19" s="79">
        <f>(AD19+AN19)/2</f>
        <v>0.69500000000000006</v>
      </c>
      <c r="AT19" s="137">
        <f t="shared" ref="AT19:AT21" si="5">IF(AS19/AR19&gt;100%,100%,AS19/AR19)</f>
        <v>0.86875000000000002</v>
      </c>
      <c r="AU19" s="181" t="s">
        <v>156</v>
      </c>
    </row>
    <row r="20" spans="1:47" s="58" customFormat="1" ht="126.75" customHeight="1" x14ac:dyDescent="0.25">
      <c r="A20" s="37">
        <v>7</v>
      </c>
      <c r="B20" s="37" t="s">
        <v>100</v>
      </c>
      <c r="C20" s="38">
        <v>1</v>
      </c>
      <c r="D20" s="39" t="s">
        <v>116</v>
      </c>
      <c r="E20" s="37" t="s">
        <v>117</v>
      </c>
      <c r="F20" s="40">
        <f t="shared" ref="F20:F21" si="6">+(0.333333333333333)*20%</f>
        <v>6.6666666666666596E-2</v>
      </c>
      <c r="G20" s="37" t="s">
        <v>103</v>
      </c>
      <c r="H20" s="37" t="s">
        <v>118</v>
      </c>
      <c r="I20" s="37" t="s">
        <v>119</v>
      </c>
      <c r="J20" s="37" t="s">
        <v>120</v>
      </c>
      <c r="K20" s="37"/>
      <c r="L20" s="37" t="s">
        <v>121</v>
      </c>
      <c r="M20" s="41" t="s">
        <v>122</v>
      </c>
      <c r="N20" s="42">
        <v>0</v>
      </c>
      <c r="O20" s="42">
        <v>0.25</v>
      </c>
      <c r="P20" s="42">
        <v>0.3</v>
      </c>
      <c r="Q20" s="42">
        <v>0.45</v>
      </c>
      <c r="R20" s="42">
        <v>1</v>
      </c>
      <c r="S20" s="37" t="s">
        <v>109</v>
      </c>
      <c r="T20" s="37" t="s">
        <v>123</v>
      </c>
      <c r="U20" s="37" t="s">
        <v>123</v>
      </c>
      <c r="V20" s="30" t="s">
        <v>111</v>
      </c>
      <c r="W20" s="43" t="s">
        <v>124</v>
      </c>
      <c r="X20" s="82" t="s">
        <v>91</v>
      </c>
      <c r="Y20" s="83" t="s">
        <v>91</v>
      </c>
      <c r="Z20" s="83" t="s">
        <v>91</v>
      </c>
      <c r="AA20" s="118" t="s">
        <v>125</v>
      </c>
      <c r="AB20" s="143" t="s">
        <v>91</v>
      </c>
      <c r="AC20" s="152">
        <f t="shared" si="0"/>
        <v>0.25</v>
      </c>
      <c r="AD20" s="79">
        <v>0</v>
      </c>
      <c r="AE20" s="137">
        <f t="shared" si="2"/>
        <v>0</v>
      </c>
      <c r="AF20" s="37" t="s">
        <v>126</v>
      </c>
      <c r="AG20" s="43" t="s">
        <v>127</v>
      </c>
      <c r="AH20" s="180">
        <f t="shared" si="3"/>
        <v>0.3</v>
      </c>
      <c r="AI20" s="79">
        <v>0.3</v>
      </c>
      <c r="AJ20" s="79">
        <v>1</v>
      </c>
      <c r="AK20" s="169" t="s">
        <v>128</v>
      </c>
      <c r="AL20" s="190"/>
      <c r="AM20" s="147">
        <f t="shared" si="4"/>
        <v>0.45</v>
      </c>
      <c r="AN20" s="79">
        <v>0.45</v>
      </c>
      <c r="AO20" s="79">
        <v>1</v>
      </c>
      <c r="AP20" s="37" t="s">
        <v>157</v>
      </c>
      <c r="AQ20" s="43" t="s">
        <v>159</v>
      </c>
      <c r="AR20" s="180">
        <f t="shared" si="1"/>
        <v>1</v>
      </c>
      <c r="AS20" s="79">
        <v>1</v>
      </c>
      <c r="AT20" s="137">
        <f t="shared" si="5"/>
        <v>1</v>
      </c>
      <c r="AU20" s="125" t="s">
        <v>158</v>
      </c>
    </row>
    <row r="21" spans="1:47" s="58" customFormat="1" ht="93.75" customHeight="1" x14ac:dyDescent="0.25">
      <c r="A21" s="37">
        <v>7</v>
      </c>
      <c r="B21" s="37" t="s">
        <v>100</v>
      </c>
      <c r="C21" s="38">
        <v>1</v>
      </c>
      <c r="D21" s="39" t="s">
        <v>129</v>
      </c>
      <c r="E21" s="37" t="s">
        <v>130</v>
      </c>
      <c r="F21" s="40">
        <f t="shared" si="6"/>
        <v>6.6666666666666596E-2</v>
      </c>
      <c r="G21" s="37" t="s">
        <v>103</v>
      </c>
      <c r="H21" s="37" t="s">
        <v>131</v>
      </c>
      <c r="I21" s="37" t="s">
        <v>132</v>
      </c>
      <c r="J21" s="37" t="s">
        <v>133</v>
      </c>
      <c r="K21" s="37"/>
      <c r="L21" s="37" t="s">
        <v>121</v>
      </c>
      <c r="M21" s="41" t="s">
        <v>134</v>
      </c>
      <c r="N21" s="42" t="s">
        <v>91</v>
      </c>
      <c r="O21" s="42">
        <v>1</v>
      </c>
      <c r="P21" s="42" t="s">
        <v>91</v>
      </c>
      <c r="Q21" s="42">
        <v>1</v>
      </c>
      <c r="R21" s="42">
        <v>1</v>
      </c>
      <c r="S21" s="37" t="s">
        <v>109</v>
      </c>
      <c r="T21" s="37" t="s">
        <v>135</v>
      </c>
      <c r="U21" s="37" t="s">
        <v>136</v>
      </c>
      <c r="V21" s="30" t="s">
        <v>111</v>
      </c>
      <c r="W21" s="43" t="s">
        <v>137</v>
      </c>
      <c r="X21" s="82" t="s">
        <v>91</v>
      </c>
      <c r="Y21" s="83" t="s">
        <v>91</v>
      </c>
      <c r="Z21" s="83" t="s">
        <v>91</v>
      </c>
      <c r="AA21" s="118" t="s">
        <v>138</v>
      </c>
      <c r="AB21" s="143" t="s">
        <v>91</v>
      </c>
      <c r="AC21" s="152">
        <f t="shared" si="0"/>
        <v>1</v>
      </c>
      <c r="AD21" s="79">
        <v>1</v>
      </c>
      <c r="AE21" s="137">
        <f t="shared" si="2"/>
        <v>1</v>
      </c>
      <c r="AF21" s="37" t="s">
        <v>139</v>
      </c>
      <c r="AG21" s="43" t="s">
        <v>140</v>
      </c>
      <c r="AH21" s="180" t="str">
        <f t="shared" ref="AH21" si="7">P21</f>
        <v>No programada</v>
      </c>
      <c r="AI21" s="66" t="s">
        <v>91</v>
      </c>
      <c r="AJ21" s="66" t="s">
        <v>91</v>
      </c>
      <c r="AK21" s="169" t="s">
        <v>115</v>
      </c>
      <c r="AL21" s="190" t="s">
        <v>91</v>
      </c>
      <c r="AM21" s="147">
        <f t="shared" si="4"/>
        <v>1</v>
      </c>
      <c r="AN21" s="79">
        <v>1</v>
      </c>
      <c r="AO21" s="79">
        <v>1</v>
      </c>
      <c r="AP21" s="37" t="s">
        <v>160</v>
      </c>
      <c r="AQ21" s="43" t="s">
        <v>161</v>
      </c>
      <c r="AR21" s="180">
        <f t="shared" si="1"/>
        <v>1</v>
      </c>
      <c r="AS21" s="79">
        <v>1</v>
      </c>
      <c r="AT21" s="137">
        <f t="shared" si="5"/>
        <v>1</v>
      </c>
      <c r="AU21" s="125" t="s">
        <v>160</v>
      </c>
    </row>
    <row r="22" spans="1:47" s="57" customFormat="1" ht="31.5" x14ac:dyDescent="0.25">
      <c r="A22" s="44"/>
      <c r="B22" s="44"/>
      <c r="C22" s="45"/>
      <c r="D22" s="45"/>
      <c r="E22" s="46" t="s">
        <v>141</v>
      </c>
      <c r="F22" s="47">
        <f>SUM(F19:F21)</f>
        <v>0.19999999999999979</v>
      </c>
      <c r="G22" s="46"/>
      <c r="H22" s="46"/>
      <c r="I22" s="46"/>
      <c r="J22" s="46"/>
      <c r="K22" s="46"/>
      <c r="L22" s="46"/>
      <c r="M22" s="46"/>
      <c r="N22" s="48"/>
      <c r="O22" s="48"/>
      <c r="P22" s="48"/>
      <c r="Q22" s="48"/>
      <c r="R22" s="48">
        <f>AVERAGE(R20:R21)</f>
        <v>1</v>
      </c>
      <c r="S22" s="46"/>
      <c r="T22" s="44"/>
      <c r="U22" s="44"/>
      <c r="V22" s="44"/>
      <c r="W22" s="49"/>
      <c r="X22" s="98"/>
      <c r="Y22" s="99"/>
      <c r="Z22" s="100">
        <v>0</v>
      </c>
      <c r="AA22" s="119"/>
      <c r="AB22" s="142"/>
      <c r="AC22" s="98"/>
      <c r="AD22" s="99"/>
      <c r="AE22" s="158">
        <f>AVERAGE(AE19:AE21)*20%</f>
        <v>0.10500000000000001</v>
      </c>
      <c r="AF22" s="101"/>
      <c r="AG22" s="142"/>
      <c r="AH22" s="98"/>
      <c r="AI22" s="99"/>
      <c r="AJ22" s="172">
        <f>AVERAGE(AJ19:AJ21)*20%</f>
        <v>0.2</v>
      </c>
      <c r="AK22" s="119"/>
      <c r="AL22" s="102"/>
      <c r="AM22" s="103"/>
      <c r="AN22" s="99"/>
      <c r="AO22" s="172">
        <f>AVERAGE(AO19:AO21)*20%</f>
        <v>0.2</v>
      </c>
      <c r="AP22" s="101"/>
      <c r="AQ22" s="142"/>
      <c r="AR22" s="98"/>
      <c r="AS22" s="99"/>
      <c r="AT22" s="172">
        <f>AVERAGE(AT19:AT21)*20%</f>
        <v>0.19125</v>
      </c>
      <c r="AU22" s="126"/>
    </row>
    <row r="23" spans="1:47" s="59" customFormat="1" ht="19.5" thickBot="1" x14ac:dyDescent="0.35">
      <c r="A23" s="50"/>
      <c r="B23" s="50"/>
      <c r="C23" s="51"/>
      <c r="D23" s="51"/>
      <c r="E23" s="52" t="s">
        <v>142</v>
      </c>
      <c r="F23" s="53">
        <f>F22+F18</f>
        <v>0.99999999999999978</v>
      </c>
      <c r="G23" s="50"/>
      <c r="H23" s="50"/>
      <c r="I23" s="50"/>
      <c r="J23" s="50"/>
      <c r="K23" s="50"/>
      <c r="L23" s="50"/>
      <c r="M23" s="50"/>
      <c r="N23" s="54"/>
      <c r="O23" s="54"/>
      <c r="P23" s="54"/>
      <c r="Q23" s="54"/>
      <c r="R23" s="54">
        <f>R22*$F$22</f>
        <v>0.19999999999999979</v>
      </c>
      <c r="S23" s="50"/>
      <c r="T23" s="50"/>
      <c r="U23" s="50"/>
      <c r="V23" s="50"/>
      <c r="W23" s="55"/>
      <c r="X23" s="104"/>
      <c r="Y23" s="105"/>
      <c r="Z23" s="106">
        <v>1</v>
      </c>
      <c r="AA23" s="120"/>
      <c r="AB23" s="144"/>
      <c r="AC23" s="104"/>
      <c r="AD23" s="105"/>
      <c r="AE23" s="159">
        <f>AE18+AE22</f>
        <v>0.79166666666666674</v>
      </c>
      <c r="AF23" s="107"/>
      <c r="AG23" s="144"/>
      <c r="AH23" s="191"/>
      <c r="AI23" s="173"/>
      <c r="AJ23" s="174">
        <f>AJ18+AJ22</f>
        <v>0.98052631578947369</v>
      </c>
      <c r="AK23" s="175"/>
      <c r="AL23" s="192"/>
      <c r="AM23" s="108"/>
      <c r="AN23" s="105"/>
      <c r="AO23" s="174">
        <f>AO18+AO22</f>
        <v>1</v>
      </c>
      <c r="AP23" s="107"/>
      <c r="AQ23" s="144"/>
      <c r="AR23" s="104"/>
      <c r="AS23" s="105"/>
      <c r="AT23" s="159">
        <f>AT18+AT22</f>
        <v>0.99125000000000008</v>
      </c>
      <c r="AU23" s="127"/>
    </row>
    <row r="24" spans="1:47" hidden="1" x14ac:dyDescent="0.25">
      <c r="X24" s="109"/>
      <c r="Y24" s="110"/>
      <c r="Z24" s="110"/>
      <c r="AA24" s="121"/>
      <c r="AB24" s="145"/>
      <c r="AC24" s="109"/>
      <c r="AD24" s="110"/>
      <c r="AE24" s="110"/>
      <c r="AF24" s="110"/>
      <c r="AG24" s="145"/>
      <c r="AM24" s="148"/>
      <c r="AN24" s="110"/>
      <c r="AO24" s="110"/>
      <c r="AP24" s="110"/>
      <c r="AQ24" s="110"/>
      <c r="AR24" s="110"/>
      <c r="AS24" s="110"/>
      <c r="AT24" s="110"/>
      <c r="AU24" s="128"/>
    </row>
  </sheetData>
  <sheetProtection formatColumns="0" formatRows="0"/>
  <mergeCells count="26">
    <mergeCell ref="A12:B13"/>
    <mergeCell ref="A1:M1"/>
    <mergeCell ref="N1:R1"/>
    <mergeCell ref="A2:R2"/>
    <mergeCell ref="A4:B8"/>
    <mergeCell ref="C4:E8"/>
    <mergeCell ref="C12:R13"/>
    <mergeCell ref="I5:M5"/>
    <mergeCell ref="I6:M6"/>
    <mergeCell ref="I7:M7"/>
    <mergeCell ref="I8:M8"/>
    <mergeCell ref="I14:J14"/>
    <mergeCell ref="AR12:AU12"/>
    <mergeCell ref="AR13:AU13"/>
    <mergeCell ref="X12:AB12"/>
    <mergeCell ref="G4:M4"/>
    <mergeCell ref="S12:W13"/>
    <mergeCell ref="X13:AB13"/>
    <mergeCell ref="AC13:AG13"/>
    <mergeCell ref="AH13:AL13"/>
    <mergeCell ref="AM13:AQ13"/>
    <mergeCell ref="AM12:AQ12"/>
    <mergeCell ref="AH12:AL12"/>
    <mergeCell ref="AC12:AG12"/>
    <mergeCell ref="I9:M9"/>
    <mergeCell ref="I10:M10"/>
  </mergeCells>
  <phoneticPr fontId="13"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 AF16" xr:uid="{D214B22F-2471-4C3F-94E4-8BEA8E58F4DB}">
      <formula1>2500</formula1>
    </dataValidation>
    <dataValidation type="textLength" operator="lessThanOrEqual" allowBlank="1" showInputMessage="1" showErrorMessage="1" error="Por favor ingresar menos de 2.500 caracteres, incluyendo espacios." sqref="AB16 Y16:Z16 AD16:AD17 AG16" xr:uid="{12438C3C-F31B-4457-8D52-17F11F7C8520}">
      <formula1>2500</formula1>
    </dataValidation>
  </dataValidations>
  <pageMargins left="0.7" right="0.7" top="0.75" bottom="0.75" header="0.3" footer="0.3"/>
  <pageSetup paperSize="9" scale="43" orientation="portrait" r:id="rId1"/>
  <colBreaks count="1" manualBreakCount="1">
    <brk id="14" max="1048575" man="1"/>
  </colBreaks>
  <ignoredErrors>
    <ignoredError sqref="R22"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B19:B21 B16:B17</xm:sqref>
        </x14:dataValidation>
        <x14:dataValidation type="list" allowBlank="1" showInputMessage="1" showErrorMessage="1" error="Escriba un texto " promptTitle="Cualquier contenido" xr:uid="{79A30B2C-A7DE-4319-B00C-CDBA6C74F67E}">
          <x14:formula1>
            <xm:f>Hoja1!$C$2:$C$5</xm:f>
          </x14:formula1>
          <xm:sqref>G19:G21 G16:G17</xm:sqref>
        </x14:dataValidation>
        <x14:dataValidation type="list" allowBlank="1" showInputMessage="1" showErrorMessage="1" xr:uid="{99C4073F-8490-41CF-A138-FB0D27D789F3}">
          <x14:formula1>
            <xm:f>Hoja1!$D$2:$D$5</xm:f>
          </x14:formula1>
          <xm:sqref>L19:L21 L16:L17</xm:sqref>
        </x14:dataValidation>
        <x14:dataValidation type="list" allowBlank="1" showInputMessage="1" showErrorMessage="1" xr:uid="{40741A02-2F4C-48CF-999F-CF9269234581}">
          <x14:formula1>
            <xm:f>Hoja1!$E$2:$E$4</xm:f>
          </x14:formula1>
          <xm:sqref>S19:S21 S16:S17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28</v>
      </c>
      <c r="B1" s="3" t="s">
        <v>143</v>
      </c>
      <c r="C1" s="3" t="s">
        <v>34</v>
      </c>
      <c r="D1" s="1" t="s">
        <v>39</v>
      </c>
      <c r="E1" s="2" t="s">
        <v>46</v>
      </c>
    </row>
    <row r="2" spans="1:5" x14ac:dyDescent="0.25">
      <c r="A2" s="5">
        <v>1</v>
      </c>
      <c r="B2" s="5" t="s">
        <v>59</v>
      </c>
      <c r="C2" s="5" t="s">
        <v>144</v>
      </c>
      <c r="D2" s="5" t="s">
        <v>86</v>
      </c>
      <c r="E2" s="5" t="s">
        <v>68</v>
      </c>
    </row>
    <row r="3" spans="1:5" x14ac:dyDescent="0.25">
      <c r="A3" s="5">
        <v>2</v>
      </c>
      <c r="B3" s="5" t="s">
        <v>145</v>
      </c>
      <c r="C3" s="5" t="s">
        <v>146</v>
      </c>
      <c r="D3" s="5" t="s">
        <v>66</v>
      </c>
      <c r="E3" s="5" t="s">
        <v>147</v>
      </c>
    </row>
    <row r="4" spans="1:5" x14ac:dyDescent="0.25">
      <c r="A4" s="5">
        <v>3</v>
      </c>
      <c r="B4" s="5" t="s">
        <v>148</v>
      </c>
      <c r="C4" s="5" t="s">
        <v>61</v>
      </c>
      <c r="D4" s="5" t="s">
        <v>149</v>
      </c>
      <c r="E4" s="5" t="s">
        <v>150</v>
      </c>
    </row>
    <row r="5" spans="1:5" x14ac:dyDescent="0.25">
      <c r="A5" s="5">
        <v>4</v>
      </c>
      <c r="B5" s="5" t="s">
        <v>151</v>
      </c>
      <c r="C5" s="5" t="s">
        <v>103</v>
      </c>
      <c r="D5" s="5" t="s">
        <v>107</v>
      </c>
      <c r="E5" s="5"/>
    </row>
    <row r="6" spans="1:5" x14ac:dyDescent="0.25">
      <c r="A6" s="5">
        <v>5</v>
      </c>
      <c r="B6" s="5" t="s">
        <v>152</v>
      </c>
      <c r="C6" s="5"/>
      <c r="D6" s="5"/>
      <c r="E6" s="5"/>
    </row>
    <row r="7" spans="1:5" x14ac:dyDescent="0.25">
      <c r="A7" s="5">
        <v>6</v>
      </c>
      <c r="B7" s="5" t="s">
        <v>153</v>
      </c>
      <c r="C7" s="5"/>
      <c r="D7" s="5"/>
      <c r="E7" s="5"/>
    </row>
    <row r="8" spans="1:5" x14ac:dyDescent="0.25">
      <c r="A8" s="5">
        <v>7</v>
      </c>
      <c r="B8" s="5" t="s">
        <v>100</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2022-01-27T23:21:56Z</dcterms:modified>
  <cp:category/>
  <cp:contentStatus/>
</cp:coreProperties>
</file>