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2D571F2A-256A-4C34-AD10-560D4C45FFBC}" xr6:coauthVersionLast="47" xr6:coauthVersionMax="47" xr10:uidLastSave="{00000000-0000-0000-0000-000000000000}"/>
  <workbookProtection workbookAlgorithmName="SHA-512" workbookHashValue="DXepFEmNj7EFjsxQwx17x0By2KOmkfMAgN9f7xhHdQegnXJKbDVx5aMx4BaIiVAHTaAvysoMmawFwHB61NgWJA==" workbookSaltValue="z9iXX8XpOYVDSp5o4jHAjg==" workbookSpinCount="100000" lockStructure="1"/>
  <bookViews>
    <workbookView xWindow="-120" yWindow="-120" windowWidth="29040" windowHeight="15840" xr2:uid="{82425007-B10C-4B30-B14E-E133B79C6502}"/>
  </bookViews>
  <sheets>
    <sheet name="PLAN DE GESTION" sheetId="1" r:id="rId1"/>
    <sheet name="Hoja1"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9" i="1" l="1"/>
  <c r="AO22" i="1"/>
  <c r="AO23" i="1" s="1"/>
  <c r="AO18" i="1" l="1"/>
  <c r="AO17" i="1"/>
  <c r="AN17" i="1"/>
  <c r="AO16" i="1"/>
  <c r="AJ22" i="1"/>
  <c r="AH21" i="1"/>
  <c r="AI17" i="1"/>
  <c r="AI16" i="1"/>
  <c r="AM17" i="1"/>
  <c r="AM16" i="1"/>
  <c r="AH17" i="1"/>
  <c r="AH16" i="1"/>
  <c r="AJ16" i="1" l="1"/>
  <c r="AJ17" i="1"/>
  <c r="AD17" i="1"/>
  <c r="AD16" i="1"/>
  <c r="Y16" i="1"/>
  <c r="AJ18" i="1" l="1"/>
  <c r="AJ23" i="1" s="1"/>
  <c r="X16" i="1"/>
  <c r="F21" i="1" l="1"/>
  <c r="F20" i="1"/>
  <c r="F19" i="1"/>
  <c r="R22" i="1" l="1"/>
  <c r="AR21" i="1" l="1"/>
  <c r="AT21" i="1" s="1"/>
  <c r="AR20" i="1"/>
  <c r="AT20" i="1" s="1"/>
  <c r="AR19" i="1"/>
  <c r="AT19" i="1" s="1"/>
  <c r="AR17" i="1"/>
  <c r="AT17" i="1" s="1"/>
  <c r="AR16" i="1"/>
  <c r="AT16" i="1" s="1"/>
  <c r="AM21" i="1"/>
  <c r="AM20" i="1"/>
  <c r="AM19" i="1"/>
  <c r="AH20" i="1"/>
  <c r="AH19" i="1"/>
  <c r="AC21" i="1"/>
  <c r="AE21" i="1" s="1"/>
  <c r="AC20" i="1"/>
  <c r="AE20" i="1" s="1"/>
  <c r="AC19" i="1"/>
  <c r="AE19" i="1" s="1"/>
  <c r="AE22" i="1" s="1"/>
  <c r="AC17" i="1"/>
  <c r="AE17" i="1" s="1"/>
  <c r="AC16" i="1"/>
  <c r="AE16" i="1" s="1"/>
  <c r="F18" i="1"/>
  <c r="F22" i="1"/>
  <c r="AE18" i="1" l="1"/>
  <c r="AE23" i="1" s="1"/>
  <c r="AT18" i="1"/>
  <c r="AT22" i="1"/>
  <c r="R23" i="1"/>
  <c r="F23" i="1"/>
  <c r="AT23" i="1" l="1"/>
</calcChain>
</file>

<file path=xl/sharedStrings.xml><?xml version="1.0" encoding="utf-8"?>
<sst xmlns="http://schemas.openxmlformats.org/spreadsheetml/2006/main" count="240" uniqueCount="164">
  <si>
    <r>
      <t xml:space="preserve">PROCESO
</t>
    </r>
    <r>
      <rPr>
        <b/>
        <sz val="11"/>
        <rFont val="Calibri Light"/>
        <family val="2"/>
        <scheme val="major"/>
      </rPr>
      <t>SERVICIO A LA CIUDADANÍA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</si>
  <si>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</si>
  <si>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</si>
  <si>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</si>
  <si>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SUBSECRETARÍA DE GESTIÓN INSTITUCIONAL
OFICINA DE ATENCIÓN A LA CIUDADANÍA</t>
  </si>
  <si>
    <t>CONTROL DE CAMBIOS</t>
  </si>
  <si>
    <t>VERSIÓN</t>
  </si>
  <si>
    <t>FECHA</t>
  </si>
  <si>
    <t>DESCRIPCIÓN DE LA MODIFICACIÓN</t>
  </si>
  <si>
    <t>9 de marzo de 2021</t>
  </si>
  <si>
    <t>Publicación del plan de gestión aprobado. Caso HOLA: 160299</t>
  </si>
  <si>
    <t>27 de abril de 2021</t>
  </si>
  <si>
    <t xml:space="preserve">Para el primer trimestre de la vigencia 2021, el plan de gestión del proceso alcanzó un nivel de desempeño del 100% de acuerdo con lo programado, y del 6,4% acumulado para la vigencia. Se actualiza programación de la meta transversal "Actualizar el 100% los documentos del proceso conforme al plan de trabajo definido" según comunicación del proceso.  </t>
  </si>
  <si>
    <t>30 de julio de 2021</t>
  </si>
  <si>
    <t>Para el segundo trimestre de la vigencia 2021, el plan de gestión del proceso alcanzó un nivel de desempeño del 79,17% de acuerdo con lo programado, y del 56,73% acumulado para la vigencia.</t>
  </si>
  <si>
    <t>3 de noviembre de 2021</t>
  </si>
  <si>
    <t>Para el tercer trimestre de la vigencia 2021, el plan de gestión del proceso alcanzó un nivel de desempeño del 98,05% de acuerdo con lo programado, y del 66,99% acumulado para la vigencia.</t>
  </si>
  <si>
    <t>PLAN ESTRATÉGICO INSTITUCIONAL</t>
  </si>
  <si>
    <t>PROGRAMACIÓN DE LA VIGENCIA</t>
  </si>
  <si>
    <t>INDICADOR</t>
  </si>
  <si>
    <t>SEGUIMIENTO PLANES DE GESTIÓN DE SERVICIO A LA CIUDADANÍA</t>
  </si>
  <si>
    <t>SEGUIMIENTO PLAN GESTIÓN PROCESO SERVICIO A LA CIUDADANÍA</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</si>
  <si>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</si>
  <si>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</si>
  <si>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</si>
  <si>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</si>
  <si>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</si>
  <si>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</si>
  <si>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</si>
  <si>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</si>
  <si>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</si>
  <si>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</si>
  <si>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</si>
  <si>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</si>
  <si>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</si>
  <si>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</si>
  <si>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</si>
  <si>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</si>
  <si>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</si>
  <si>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</si>
  <si>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</si>
  <si>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</si>
  <si>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</si>
  <si>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</si>
  <si>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</si>
  <si>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</si>
  <si>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</si>
  <si>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</si>
  <si>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</si>
  <si>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</si>
  <si>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</si>
  <si>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</si>
  <si>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</si>
  <si>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</si>
  <si>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</si>
  <si>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</si>
  <si>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</si>
  <si>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</si>
  <si>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</si>
  <si>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</si>
  <si>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Tramitar el 70% de los documentos extraviados devueltos de acuerdo a la existencia en el Banco de Documentos</t>
  </si>
  <si>
    <t>Gestión</t>
  </si>
  <si>
    <t>Porcentaje de gestión Documentos Extraviados</t>
  </si>
  <si>
    <t>Número  total de documentos entregados y/o devueltos en 2021</t>
  </si>
  <si>
    <t>Número total de documentos que reposan en la entidad  X  100</t>
  </si>
  <si>
    <t>Stock banco de documentos:  7.599 documentos a  1 de enero de 2021.</t>
  </si>
  <si>
    <t>Creciente</t>
  </si>
  <si>
    <t xml:space="preserve">Porcentaje  </t>
  </si>
  <si>
    <t>Eficacia</t>
  </si>
  <si>
    <t>Consolidado de gestión de Documentos extraviados</t>
  </si>
  <si>
    <t>Reportes SAC y Secretaria General</t>
  </si>
  <si>
    <t>Subsecretaría de Gestión Institucional - Servicio a la Ciudadanía</t>
  </si>
  <si>
    <t>Memorando remisorio de Documentos Extraviados</t>
  </si>
  <si>
    <t>Durante el periodo comprendido entre 1/1/2021 al 31/03/2021 se devolvieron 17 documentos extraviados del stock en el Banco de Documentos, y 26 documentos extraviados recibidos durante el primer trimestre 2021, para un total de 43 documentos extraviados devueltos a la ciudadania durante el primer trimestre del 2021. De los documentos entregados a sus titulares, 41 correspondieron a cedulas de ciudadanía y 2 correspondieron a Tarjetas de identidad; esta cifra se ha visto afectada debido a las restricciones de movilidad impuestas inicialmente por el Decreto 10 del 7 de Enero de 2021, Decreto 021 del 15 de Enero de 2021, Decreto 094 del 25 de Marzo de 2021 y posteriormente por el Decreto 135 de 2021; de tal manera, que la entrega de documentos a la ciudadanía se ha visto afectada por la imposibilidad que tienen los ciudadanos para acercarse a la sede de la Secretaría Distrital de Gobierno y reclamar su documento extraviado. Las actas de entrega reposan de manera física en las instalaciones de la Secretaría Distrital de Gobierno nivel central.</t>
  </si>
  <si>
    <t>Actas de entrega de los documentos. 
Reporte en excel del la base de documentos extraviados</t>
  </si>
  <si>
    <r>
      <t>Durante el periodo comprendido entre 1/4/2021 al 30/06/2021 se devolvieron 8</t>
    </r>
    <r>
      <rPr>
        <sz val="11"/>
        <rFont val="Calibri Light"/>
        <family val="2"/>
        <scheme val="major"/>
      </rPr>
      <t>17</t>
    </r>
    <r>
      <rPr>
        <sz val="11"/>
        <color rgb="FFFFC000"/>
        <rFont val="Calibri Light"/>
        <family val="2"/>
        <scheme val="major"/>
      </rPr>
      <t xml:space="preserve"> </t>
    </r>
    <r>
      <rPr>
        <sz val="11"/>
        <color theme="1"/>
        <rFont val="Calibri Light"/>
        <family val="2"/>
        <scheme val="major"/>
      </rPr>
      <t>documentos extraviados del stock en el Banco de Documentos, de los documentos entregados a sus titulares, todos correspondieron a cedulas de ciudadanía.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r>
  </si>
  <si>
    <t>Actas de entrega de los documentos. 
Reporte en excel del la base de documentos extraviados.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201</t>
  </si>
  <si>
    <t>Durante el periodo comprendido entre 1/7/2021 al 30/09/2021 se devolvieron 71 documentos extraviados del stock en el Banco de Documentos directamente a los ciudadanos y 2.821 a las entidades emisoras, de los documentos entregados a sus titulares, todos correspondieron a cedulas de ciudadanía y Licencias de Conducción.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</si>
  <si>
    <t>Actas de entrega de los documentos. Reporte en excel del la base de documentos extraviados.: https://gobiernobogota-my.sharepoint.com/personal/yamile_espinosa_gobiernobogota_gov_co/_layouts/15/onedrive.aspx?ct=1634133525584&amp;or=OWA%2DNT&amp;cid=2b38933f%2De448%2D696b%2Dadcf%2Dd1c3c563c4e0&amp;originalPath=aHR0cHM6Ly9nb2JpZXJub2JvZ290YS1teS5zaGFyZXBvaW50LmNvbS86ZjovZy9wZXJzb25hbC95YW1pbGVfZXNwaW5vc2FfZ29iaWVybm9ib2dvdGFfZ292X2NvL0V2RUZhekNta0Z4R3ZfVnJ2dUdzQ0dNQkx3bS1hU1dCQ3ZLTXM2ZGVpNERNTmc%5FcnRpbWU9NFhBNWsxR08yVWc&amp;id=%2Fpersonal%2Fyamile%5Fespinosa%5Fgobiernobogota%5Fgov%5Fco%2FDocuments%2FPLANES%20GESTION%202021%2FNivel%20Central%2F17%5FServicio%20a%20la%20ciudadania%2FIII%20TRIMESTRE%2FMeta%201</t>
  </si>
  <si>
    <t>Actas de entrega de los documentos. Reporte en excel del la base de documentos extraviados.: https://gobiernobogota-my.sharepoint.com/:x:/g/personal/yamile_espinosa_gobiernobogota_gov_co/Ee1C71Z8H79Eo19zlI2--0gBYkxNvSFxaiWWsRPbbu3Faw?e=MzOyyM</t>
  </si>
  <si>
    <t>Durante el periodo comprendido entre 1/01/2021 al 15/12/2021 se recibieron 11.022 documentos extraviados, los cuales son sumados al stock del banco de documentos extraviados del 1 de enero de 2021. Se devolvieron en el transcurso de la vigencia 13.013 documentos entre cedulas, Tarjetas de Identidad y Libretas Militares. De los documentos entregados a sus titulares, todos correspondieron a cedulas de ciudadanía.
En stock del Banco de Documentos con corte al 15 de diciembre de 2021 quedan 5.608 documentos extraviados.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</si>
  <si>
    <t>Reducir en un  10% las peticiones vencidas, según reporte de la vigencia 2020.</t>
  </si>
  <si>
    <t>Porcentaje de gestión peticiones vencidas</t>
  </si>
  <si>
    <t>(Número total de peticiones vencidas en 2020 - Número total de peticiones vencidas en 2021)</t>
  </si>
  <si>
    <t xml:space="preserve">Número  total de peticiones vencidas en 2020  x 100   </t>
  </si>
  <si>
    <t>14.271 peticiones vencidas pendientes a 31 de Diciembre de 2020</t>
  </si>
  <si>
    <t>Suma</t>
  </si>
  <si>
    <t>Porcentaje</t>
  </si>
  <si>
    <t>Consolidado de peticiones vencidas</t>
  </si>
  <si>
    <t>Reportes OSAC y Secretaria General</t>
  </si>
  <si>
    <t>Memorando remisorio de Reporte de gestión.</t>
  </si>
  <si>
    <t>No programada</t>
  </si>
  <si>
    <t>No programada para el I Trimestre de 2021</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</si>
  <si>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CRONOS (ORFEO-Bogota Te Escucha) entregado con corte al 30/06/2020 para las vigencias anteriores (2017 al 2020) exclusivamente se cuenta con 6.598 peticiones en tramite para gestionar; avanzando un 46% para el segundo trimestre del año 2021. </t>
  </si>
  <si>
    <t>Reporte CRONOS (ORFEO-BOGOTATEESUCHA) corte 30 de junio de 2021 Peticiones en tramite.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202</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</si>
  <si>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Bogota te Escucha entregado con corte al 30/09/2020 para las vigencias anteriores (2017 al 2020) exclusivamente se cuenta con 3.089 peticiones en tramite para gestionar. </t>
  </si>
  <si>
    <t>Carpeta share point: https://gobiernobogota-my.sharepoint.com/personal/yamile_espinosa_gobiernobogota_gov_co/_layouts/15/onedrive.aspx?ct=1634133525584&amp;or=OWA%2DNT&amp;cid=2b38933f%2De448%2D696b%2Dadcf%2Dd1c3c563c4e0&amp;originalPath=aHR0cHM6Ly9nb2JpZXJub2JvZ290YS1teS5zaGFyZXBvaW50LmNvbS86ZjovZy9wZXJzb25hbC95YW1pbGVfZXNwaW5vc2FfZ29iaWVybm9ib2dvdGFfZ292X2NvL0V2RUZhekNta0Z4R3ZfVnJ2dUdzQ0dNQkx3bS1hU1dCQ3ZLTXM2ZGVpNERNTmc%5FcnRpbWU9NFhBNWsxR08yVWc&amp;id=%2Fpersonal%2Fyamile%5Fespinosa%5Fgobiernobogota%5Fgov%5Fco%2FDocuments%2FPLANES%20GESTION%202021%2FNivel%20Central%2F17%5FServicio%20a%20la%20ciudadania%2FIII%20TRIMESTRE%2FMeta%202</t>
  </si>
  <si>
    <t>Reporte en excel del Bogotá te Escucha e Informe de Descongestión de Peticiones.: https://gobiernobogota-my.sharepoint.com/:x:/g/personal/yamile_espinosa_gobiernobogota_gov_co/Ee1C71Z8H79Eo19zlI2--0gBYkxNvSFxaiWWsRPbbu3Faw?e=MzOyyM</t>
  </si>
  <si>
    <t>Conforme al reporte oficial entregado por la Secretaría General desde la Dirección Distrital de Calidad del Servicio en informe con corte al 31/12/2020 la Secretaria Distrital de Gobierno contaba con 14.271 peticiones en tramite para gestionar; de acuerdo al informe de Bogota te Escucha entregado con corte al 15/12/2021 para las vigencias anteriores (2017 al 2020) se gestionaron en su totalidad las 14.271 peticiones, quedando cero (0)peticiones pendientes. .</t>
  </si>
  <si>
    <t>Total metas proceso servicio a la ciudadanía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</si>
  <si>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</si>
  <si>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</si>
  <si>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</si>
  <si>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</si>
  <si>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</si>
  <si>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</si>
  <si>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</si>
  <si>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</si>
  <si>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</si>
  <si>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</si>
  <si>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</si>
  <si>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</si>
  <si>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</si>
  <si>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Subsecretaría de Gestión Institucional
Total de servidores reportados:56
Participación en Huella de Carbono: 55
Reporte consumo de papel a cuarta semana de Mayo
Participación actividades movilidad: Ley probici (0), malla vial (0)
Semana Ambiental: (4) participaciones</t>
  </si>
  <si>
    <t>Reporte de gestión ambiental OAP</t>
  </si>
  <si>
    <t>No programada para el III trimestre de 2021.</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</si>
  <si>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</si>
  <si>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</si>
  <si>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</si>
  <si>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</si>
  <si>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</si>
  <si>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</si>
  <si>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LMDI </t>
  </si>
  <si>
    <t xml:space="preserve">Casos Hola de actualización generados
Listado Maestro de Documentos 
Matiz </t>
  </si>
  <si>
    <t>MATIZ publicación del Procedimiento formalizado en el MIPG</t>
  </si>
  <si>
    <t>No programada para el I Trimestre de 2022</t>
  </si>
  <si>
    <t xml:space="preserve">El proceso de Servicio a la Ciudadanía avanzó en la revisión de documentos, sin embargo, no alcanzaron a quedar aprobados y publicados en MATIZ. </t>
  </si>
  <si>
    <t>MATIZ. Listado maestro de documentos</t>
  </si>
  <si>
    <t xml:space="preserve">El proceso actualizó los siguientes documentos:  SAC-P001 Procedimiento trámite a los requerimientos presentados por la ciudadanía, SAC-P002 Procedimiento recepción de documentos de identificación extraviados, SAC-IN002 Instrucciones para la expedición certificado de residencia, y SAC-IN005 Instrucciones para la expedición certificado de propiedad horizontal, extinción de la propiedad y actualización de la representación legal. </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</si>
  <si>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</si>
  <si>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</si>
  <si>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</si>
  <si>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</si>
  <si>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</si>
  <si>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</si>
  <si>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</si>
  <si>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</si>
  <si>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</si>
  <si>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No programada para el I Trimestre de 2023</t>
  </si>
  <si>
    <t>El proceso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</si>
  <si>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</si>
  <si>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</si>
  <si>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</si>
  <si>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</si>
  <si>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</si>
  <si>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</si>
  <si>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</si>
  <si>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</si>
  <si>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</si>
  <si>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</si>
  <si>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</si>
  <si>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</si>
  <si>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</si>
  <si>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</si>
  <si>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Durante el periodo comprendido entre 1/10/2021 al 15/12/2021 se recibieron 1.252 documentos extraviados, los cuales suman al stock del banco de documentos extraviados. Se devolvieron 49 documentos directamente a los ciudadanos; 2.671 documentos a las entidades emisoras en octubre entre cédulas y libretas militares; 6.522 documentos a las entidades emisoras en diciembre entre cédulas y tarjetas de identidad. De los documentos entregados a sus titulares, todos correspondieron a cedulas de ciudadanía.
En stock del Banco de Documentos con corte al 15 de diciembre de 2021 quedan 5.608 documentos extraviados.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</si>
  <si>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Bogota te Escucha entregado con corte al 15/12/2021 para las vigencias anteriores (2017 al 2020) se gestionaron en su totalidad las 3.089 peticiones para este trimestre y quedando cero (0)peticiones pendientes. </t>
  </si>
  <si>
    <t>Subsecretaría de Gestión Institucional
Reporte de consumo de papel al día hasta el 30-12-2021.
Calificación obtenida en la inspección 76%. 
Participación en actividades ambientales en el segundo semestre 3 personas en la jornada : ¿ Cuál es tu papel?. Actividad 26-11-2021 y 19-11-2021</t>
  </si>
  <si>
    <t xml:space="preserve">El proceso actualizó los siguientes documentos: SAC-M001 Manual de atención a la ciudadanía, SAC-M004 Manual operativo del defensor de la ciudadanía, y SAC-F007 Formato recolección documentos de identificación extraviados. El proceso ajustó la priorización de documentos a gestionar para el periodo, logrando actualizar los documentos previstos para el periodo. </t>
  </si>
  <si>
    <t>El proceso de Servicio a la Ciudadanía actualizó los documentos priorizados. Las nuevas versiones se encuentran publicadas y disponibles en MATIZ</t>
  </si>
  <si>
    <t>MATIZ
Listado maestro de documentos</t>
  </si>
  <si>
    <t>El proceso participó en las reuniones y capacitaciones brindadas para la mejora del sistema de gestión institucional</t>
  </si>
  <si>
    <t>Soportes de reuniones y capacitaciones</t>
  </si>
  <si>
    <t>Para el cuarto trimestre de la vigencia 2021, el plan de gestión del proceso alcanzó un nivel de desempeño del 100% de acuerdo con lo programado, y del 99,13% acumulado para la vigencia.</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</si>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</sst>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11"/>
      <name val="Calibri Light"/>
      <family val="2"/>
      <scheme val="major"/>
    </font>
    <font>
      <sz val="8"/>
      <name val="Calibri"/>
      <family val="2"/>
      <scheme val="minor"/>
    </font>
    <font>
      <sz val="11"/>
      <color rgb="FFFFC000"/>
      <name val="Calibri Light"/>
      <family val="2"/>
      <scheme val="major"/>
    </font>
    <font>
      <sz val="11"/>
      <color rgb="FF000000"/>
      <name val="Calibri Light"/>
      <family val="2"/>
    </font>
    <font>
      <sz val="11"/>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265">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1" fillId="0" borderId="0" xfId="0" applyFont="1" applyProtection="1">
      <protection hidden="1"/>
    </xf>
    <xf numFmtId="0" fontId="2" fillId="3" borderId="1" xfId="0" applyFont="1" applyFill="1" applyBorder="1" applyAlignment="1" applyProtection="1">
      <alignment wrapText="1"/>
      <protection hidden="1"/>
    </xf>
    <xf numFmtId="0" fontId="2" fillId="3"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left" vertical="center" wrapText="1"/>
      <protection hidden="1"/>
    </xf>
    <xf numFmtId="0" fontId="1" fillId="0" borderId="1" xfId="0" applyFont="1" applyBorder="1" applyAlignment="1" applyProtection="1">
      <alignment horizontal="justify" vertical="center" wrapText="1"/>
      <protection hidden="1"/>
    </xf>
    <xf numFmtId="9" fontId="1" fillId="0" borderId="1" xfId="2" applyNumberFormat="1" applyFont="1" applyBorder="1" applyAlignment="1" applyProtection="1">
      <alignment horizontal="center" vertical="center" wrapText="1"/>
      <protection hidden="1"/>
    </xf>
    <xf numFmtId="41" fontId="1" fillId="0" borderId="1" xfId="2" applyFont="1" applyBorder="1" applyAlignment="1" applyProtection="1">
      <alignment horizontal="center" vertical="center" wrapText="1"/>
      <protection hidden="1"/>
    </xf>
    <xf numFmtId="9" fontId="1" fillId="0" borderId="1" xfId="1" applyFont="1" applyFill="1" applyBorder="1" applyAlignment="1" applyProtection="1">
      <alignment horizontal="right" vertical="center" wrapText="1"/>
      <protection hidden="1"/>
    </xf>
    <xf numFmtId="0" fontId="1" fillId="0" borderId="1" xfId="0" applyFont="1" applyBorder="1" applyAlignment="1" applyProtection="1">
      <alignment horizontal="left" vertical="center" wrapText="1"/>
      <protection hidden="1"/>
    </xf>
    <xf numFmtId="41" fontId="1" fillId="0" borderId="1" xfId="2" applyFont="1" applyBorder="1" applyAlignment="1" applyProtection="1">
      <alignment horizontal="left" vertical="center" wrapText="1"/>
      <protection hidden="1"/>
    </xf>
    <xf numFmtId="9" fontId="1" fillId="0" borderId="1" xfId="1" applyFont="1" applyBorder="1" applyAlignment="1" applyProtection="1">
      <alignment horizontal="right" vertical="center" wrapText="1"/>
      <protection hidden="1"/>
    </xf>
    <xf numFmtId="9" fontId="1" fillId="0" borderId="20" xfId="1" applyFont="1" applyBorder="1" applyAlignment="1" applyProtection="1">
      <alignment horizontal="right" vertical="center" wrapText="1"/>
      <protection hidden="1"/>
    </xf>
    <xf numFmtId="9" fontId="3" fillId="0" borderId="1" xfId="0" applyNumberFormat="1" applyFont="1" applyBorder="1" applyAlignment="1" applyProtection="1">
      <alignment horizontal="right" vertical="center"/>
      <protection hidden="1"/>
    </xf>
    <xf numFmtId="9" fontId="1" fillId="0" borderId="20" xfId="0" applyNumberFormat="1" applyFont="1" applyBorder="1" applyAlignment="1" applyProtection="1">
      <alignment horizontal="right" vertical="center" wrapText="1"/>
      <protection hidden="1"/>
    </xf>
    <xf numFmtId="0" fontId="6" fillId="3" borderId="21" xfId="0" applyFont="1" applyFill="1" applyBorder="1" applyAlignment="1" applyProtection="1">
      <alignment wrapText="1"/>
      <protection hidden="1"/>
    </xf>
    <xf numFmtId="0" fontId="6" fillId="3" borderId="14" xfId="0" applyFont="1" applyFill="1" applyBorder="1" applyAlignment="1" applyProtection="1">
      <alignment wrapText="1"/>
      <protection hidden="1"/>
    </xf>
    <xf numFmtId="0" fontId="6" fillId="3" borderId="14" xfId="0" applyFont="1" applyFill="1" applyBorder="1" applyAlignment="1" applyProtection="1">
      <alignment horizontal="center" vertical="center" wrapText="1"/>
      <protection hidden="1"/>
    </xf>
    <xf numFmtId="0" fontId="7" fillId="3" borderId="14" xfId="0" applyFont="1" applyFill="1" applyBorder="1" applyProtection="1">
      <protection hidden="1"/>
    </xf>
    <xf numFmtId="9" fontId="7" fillId="3" borderId="14" xfId="1" applyFont="1" applyFill="1" applyBorder="1" applyAlignment="1" applyProtection="1">
      <alignment wrapText="1"/>
      <protection hidden="1"/>
    </xf>
    <xf numFmtId="9" fontId="7" fillId="3" borderId="14" xfId="1" applyFont="1" applyFill="1" applyBorder="1" applyAlignment="1" applyProtection="1">
      <alignment horizontal="right" wrapText="1"/>
      <protection hidden="1"/>
    </xf>
    <xf numFmtId="9" fontId="7" fillId="3" borderId="22" xfId="1" applyFont="1" applyFill="1" applyBorder="1" applyAlignment="1" applyProtection="1">
      <alignment horizontal="right" wrapText="1"/>
      <protection hidden="1"/>
    </xf>
    <xf numFmtId="0" fontId="5" fillId="0" borderId="13" xfId="0" applyFont="1" applyBorder="1" applyAlignment="1" applyProtection="1">
      <alignment horizontal="left" vertical="top" wrapText="1"/>
      <protection hidden="1"/>
    </xf>
    <xf numFmtId="9" fontId="5" fillId="0" borderId="13" xfId="0" applyNumberFormat="1"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9" fontId="5" fillId="0" borderId="13" xfId="1" applyFont="1" applyBorder="1" applyAlignment="1" applyProtection="1">
      <alignment horizontal="right" vertical="top" wrapText="1"/>
      <protection hidden="1"/>
    </xf>
    <xf numFmtId="0" fontId="5" fillId="9" borderId="13" xfId="0" applyFont="1" applyFill="1" applyBorder="1" applyAlignment="1" applyProtection="1">
      <alignment horizontal="left" vertical="top" wrapText="1"/>
      <protection hidden="1"/>
    </xf>
    <xf numFmtId="9" fontId="5" fillId="9" borderId="13" xfId="0" applyNumberFormat="1" applyFont="1" applyFill="1" applyBorder="1" applyAlignment="1" applyProtection="1">
      <alignment horizontal="right" vertical="top" wrapText="1"/>
      <protection hidden="1"/>
    </xf>
    <xf numFmtId="0" fontId="5" fillId="0" borderId="9" xfId="0"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9" fontId="5" fillId="0" borderId="1" xfId="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1" applyFont="1" applyFill="1" applyBorder="1" applyAlignment="1" applyProtection="1">
      <alignment horizontal="right" vertical="top" wrapText="1"/>
      <protection hidden="1"/>
    </xf>
    <xf numFmtId="0" fontId="5" fillId="0" borderId="2" xfId="0" applyFont="1" applyBorder="1" applyAlignment="1" applyProtection="1">
      <alignment horizontal="left" vertical="top" wrapText="1"/>
      <protection hidden="1"/>
    </xf>
    <xf numFmtId="0" fontId="6" fillId="3" borderId="1" xfId="0" applyFont="1" applyFill="1" applyBorder="1" applyAlignment="1" applyProtection="1">
      <alignment wrapText="1"/>
      <protection hidden="1"/>
    </xf>
    <xf numFmtId="0" fontId="6"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horizontal="right" wrapText="1"/>
      <protection hidden="1"/>
    </xf>
    <xf numFmtId="0" fontId="6" fillId="3" borderId="2"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8" fillId="2"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horizontal="right" wrapText="1"/>
      <protection hidden="1"/>
    </xf>
    <xf numFmtId="0" fontId="8" fillId="2" borderId="2" xfId="0" applyFont="1" applyFill="1" applyBorder="1" applyAlignment="1" applyProtection="1">
      <alignment wrapText="1"/>
      <protection hidden="1"/>
    </xf>
    <xf numFmtId="0" fontId="1" fillId="0" borderId="0" xfId="0" applyFont="1" applyAlignment="1" applyProtection="1">
      <alignment horizontal="left" vertical="center" wrapText="1"/>
      <protection hidden="1"/>
    </xf>
    <xf numFmtId="0" fontId="6" fillId="0" borderId="0" xfId="0" applyFont="1" applyAlignment="1" applyProtection="1">
      <alignment wrapText="1"/>
      <protection hidden="1"/>
    </xf>
    <xf numFmtId="0" fontId="5" fillId="0" borderId="0" xfId="0" applyFont="1" applyAlignment="1" applyProtection="1">
      <alignment wrapText="1"/>
      <protection hidden="1"/>
    </xf>
    <xf numFmtId="0" fontId="8" fillId="0" borderId="0" xfId="0" applyFont="1" applyAlignment="1" applyProtection="1">
      <alignment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6" fillId="3" borderId="31" xfId="0"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9" borderId="16" xfId="0" applyNumberFormat="1" applyFont="1" applyFill="1" applyBorder="1" applyAlignment="1" applyProtection="1">
      <alignment horizontal="center" vertical="top" wrapText="1"/>
      <protection hidden="1"/>
    </xf>
    <xf numFmtId="9" fontId="5" fillId="9" borderId="17" xfId="0" applyNumberFormat="1" applyFont="1" applyFill="1" applyBorder="1" applyAlignment="1" applyProtection="1">
      <alignment horizontal="center" vertical="top" wrapText="1"/>
      <protection hidden="1"/>
    </xf>
    <xf numFmtId="9" fontId="5" fillId="9" borderId="19" xfId="0" applyNumberFormat="1" applyFont="1" applyFill="1" applyBorder="1" applyAlignment="1" applyProtection="1">
      <alignment horizontal="center" vertical="top" wrapText="1"/>
      <protection hidden="1"/>
    </xf>
    <xf numFmtId="9" fontId="5" fillId="9" borderId="1" xfId="0" applyNumberFormat="1" applyFont="1" applyFill="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1" fillId="0" borderId="19" xfId="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xf>
    <xf numFmtId="9" fontId="1" fillId="0" borderId="3"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9" fontId="3" fillId="0" borderId="19" xfId="0" applyNumberFormat="1" applyFont="1" applyBorder="1" applyAlignment="1" applyProtection="1">
      <alignment horizontal="center" vertical="top"/>
      <protection hidden="1"/>
    </xf>
    <xf numFmtId="9" fontId="3" fillId="0" borderId="1" xfId="0" applyNumberFormat="1" applyFont="1" applyBorder="1" applyAlignment="1" applyProtection="1">
      <alignment horizontal="center" vertical="top"/>
      <protection hidden="1"/>
    </xf>
    <xf numFmtId="9" fontId="7" fillId="3" borderId="27" xfId="1" applyFont="1" applyFill="1" applyBorder="1" applyAlignment="1" applyProtection="1">
      <alignment horizontal="center" vertical="top" wrapText="1"/>
      <protection hidden="1"/>
    </xf>
    <xf numFmtId="9" fontId="7" fillId="3" borderId="15" xfId="1" applyFont="1" applyFill="1" applyBorder="1" applyAlignment="1" applyProtection="1">
      <alignment horizontal="center" vertical="top" wrapText="1"/>
      <protection hidden="1"/>
    </xf>
    <xf numFmtId="9" fontId="7" fillId="3" borderId="15" xfId="0" applyNumberFormat="1" applyFont="1" applyFill="1" applyBorder="1" applyAlignment="1" applyProtection="1">
      <alignment horizontal="center" vertical="top" wrapText="1"/>
      <protection hidden="1"/>
    </xf>
    <xf numFmtId="0" fontId="6" fillId="3" borderId="15" xfId="0" applyFont="1" applyFill="1" applyBorder="1" applyAlignment="1" applyProtection="1">
      <alignment horizontal="center" vertical="top" wrapText="1"/>
      <protection hidden="1"/>
    </xf>
    <xf numFmtId="9" fontId="7" fillId="3" borderId="7" xfId="1" applyFont="1" applyFill="1" applyBorder="1" applyAlignment="1" applyProtection="1">
      <alignment horizontal="center" vertical="top" wrapText="1"/>
      <protection hidden="1"/>
    </xf>
    <xf numFmtId="9" fontId="10" fillId="3" borderId="19" xfId="0" applyNumberFormat="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7" fillId="3" borderId="1" xfId="0" applyNumberFormat="1" applyFont="1" applyFill="1" applyBorder="1" applyAlignment="1" applyProtection="1">
      <alignment horizontal="center" vertical="top" wrapText="1"/>
      <protection hidden="1"/>
    </xf>
    <xf numFmtId="0" fontId="6" fillId="3" borderId="1" xfId="0" applyFont="1" applyFill="1" applyBorder="1" applyAlignment="1" applyProtection="1">
      <alignment horizontal="center" vertical="top" wrapText="1"/>
      <protection hidden="1"/>
    </xf>
    <xf numFmtId="0" fontId="6" fillId="3" borderId="20" xfId="0" applyFont="1" applyFill="1" applyBorder="1" applyAlignment="1" applyProtection="1">
      <alignment horizontal="center" vertical="top" wrapText="1"/>
      <protection hidden="1"/>
    </xf>
    <xf numFmtId="9" fontId="10" fillId="3" borderId="3" xfId="0" applyNumberFormat="1" applyFont="1" applyFill="1" applyBorder="1" applyAlignment="1" applyProtection="1">
      <alignment horizontal="center" vertical="top" wrapText="1"/>
      <protection hidden="1"/>
    </xf>
    <xf numFmtId="9" fontId="8" fillId="2" borderId="21" xfId="1" applyFont="1" applyFill="1" applyBorder="1" applyAlignment="1" applyProtection="1">
      <alignment horizontal="center" vertical="top" wrapText="1"/>
      <protection hidden="1"/>
    </xf>
    <xf numFmtId="9" fontId="8" fillId="2" borderId="14" xfId="1" applyFont="1" applyFill="1" applyBorder="1" applyAlignment="1" applyProtection="1">
      <alignment horizontal="center" vertical="top" wrapText="1"/>
      <protection hidden="1"/>
    </xf>
    <xf numFmtId="9" fontId="9" fillId="2" borderId="14" xfId="0" applyNumberFormat="1" applyFont="1" applyFill="1" applyBorder="1" applyAlignment="1" applyProtection="1">
      <alignment horizontal="center" vertical="top" wrapText="1"/>
      <protection hidden="1"/>
    </xf>
    <xf numFmtId="0" fontId="8" fillId="2" borderId="14" xfId="0" applyFont="1" applyFill="1" applyBorder="1" applyAlignment="1" applyProtection="1">
      <alignment horizontal="center" vertical="top" wrapText="1"/>
      <protection hidden="1"/>
    </xf>
    <xf numFmtId="9" fontId="8" fillId="2" borderId="29" xfId="1" applyFont="1" applyFill="1" applyBorder="1" applyAlignment="1" applyProtection="1">
      <alignment horizontal="center" vertical="top" wrapText="1"/>
      <protection hidden="1"/>
    </xf>
    <xf numFmtId="0" fontId="1" fillId="0" borderId="3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9" xfId="0"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0" fontId="2" fillId="4" borderId="1" xfId="0" applyFont="1" applyFill="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locked="0"/>
    </xf>
    <xf numFmtId="9" fontId="3" fillId="0" borderId="1" xfId="0" applyNumberFormat="1" applyFont="1" applyBorder="1" applyAlignment="1" applyProtection="1">
      <alignment horizontal="justify" vertical="top"/>
      <protection hidden="1"/>
    </xf>
    <xf numFmtId="0" fontId="6" fillId="3" borderId="15" xfId="0" applyFont="1" applyFill="1" applyBorder="1" applyAlignment="1" applyProtection="1">
      <alignment horizontal="justify" vertical="top" wrapText="1"/>
      <protection hidden="1"/>
    </xf>
    <xf numFmtId="9" fontId="5" fillId="9" borderId="17" xfId="0" applyNumberFormat="1" applyFont="1" applyFill="1" applyBorder="1" applyAlignment="1" applyProtection="1">
      <alignment horizontal="justify" vertical="top" wrapText="1"/>
      <protection hidden="1"/>
    </xf>
    <xf numFmtId="9" fontId="5" fillId="9" borderId="1" xfId="0" applyNumberFormat="1" applyFont="1" applyFill="1" applyBorder="1" applyAlignment="1" applyProtection="1">
      <alignment horizontal="justify" vertical="top" wrapText="1"/>
      <protection hidden="1"/>
    </xf>
    <xf numFmtId="0" fontId="6" fillId="3" borderId="1" xfId="0" applyFont="1" applyFill="1" applyBorder="1" applyAlignment="1" applyProtection="1">
      <alignment horizontal="justify" vertical="top" wrapText="1"/>
      <protection hidden="1"/>
    </xf>
    <xf numFmtId="0" fontId="8" fillId="2" borderId="14" xfId="0" applyFont="1" applyFill="1" applyBorder="1" applyAlignment="1" applyProtection="1">
      <alignment horizontal="justify" vertical="top" wrapText="1"/>
      <protection hidden="1"/>
    </xf>
    <xf numFmtId="0" fontId="1" fillId="0" borderId="13" xfId="0" applyFont="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0" fontId="2" fillId="8" borderId="20" xfId="0" applyFont="1" applyFill="1" applyBorder="1" applyAlignment="1" applyProtection="1">
      <alignment horizontal="justify" vertical="top" wrapText="1"/>
      <protection hidden="1"/>
    </xf>
    <xf numFmtId="0" fontId="1" fillId="0" borderId="20" xfId="0" applyFont="1" applyBorder="1" applyAlignment="1" applyProtection="1">
      <alignment horizontal="justify" vertical="top" wrapText="1"/>
      <protection hidden="1"/>
    </xf>
    <xf numFmtId="0" fontId="5" fillId="0" borderId="20" xfId="0" applyFont="1" applyBorder="1" applyAlignment="1" applyProtection="1">
      <alignment horizontal="justify" vertical="top" wrapText="1"/>
      <protection hidden="1"/>
    </xf>
    <xf numFmtId="0" fontId="6" fillId="3" borderId="20" xfId="0" applyFont="1" applyFill="1" applyBorder="1" applyAlignment="1" applyProtection="1">
      <alignment horizontal="justify" vertical="top" wrapText="1"/>
      <protection hidden="1"/>
    </xf>
    <xf numFmtId="0" fontId="8" fillId="2" borderId="22" xfId="0" applyFont="1" applyFill="1" applyBorder="1" applyAlignment="1" applyProtection="1">
      <alignment horizontal="justify" vertical="top" wrapText="1"/>
      <protection hidden="1"/>
    </xf>
    <xf numFmtId="0" fontId="1" fillId="0" borderId="33" xfId="0" applyFont="1" applyBorder="1" applyAlignment="1" applyProtection="1">
      <alignment horizontal="justify" vertical="top" wrapText="1"/>
      <protection hidden="1"/>
    </xf>
    <xf numFmtId="0" fontId="2" fillId="4" borderId="1" xfId="0" applyFont="1" applyFill="1" applyBorder="1" applyAlignment="1" applyProtection="1">
      <alignment horizontal="justify" vertical="center" wrapText="1"/>
      <protection hidden="1"/>
    </xf>
    <xf numFmtId="0" fontId="2" fillId="8" borderId="20" xfId="0" applyFont="1" applyFill="1" applyBorder="1" applyAlignment="1" applyProtection="1">
      <alignment horizontal="justify"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5" fillId="0" borderId="17" xfId="0" applyFont="1" applyBorder="1" applyAlignment="1" applyProtection="1">
      <alignment vertical="top" wrapText="1"/>
      <protection hidden="1"/>
    </xf>
    <xf numFmtId="10" fontId="1" fillId="0" borderId="1" xfId="1" applyNumberFormat="1" applyFont="1" applyBorder="1" applyAlignment="1" applyProtection="1">
      <alignment horizontal="center" vertical="top" wrapText="1"/>
      <protection hidden="1"/>
    </xf>
    <xf numFmtId="9" fontId="5" fillId="0" borderId="17" xfId="1" applyFont="1" applyBorder="1" applyAlignment="1" applyProtection="1">
      <alignment horizontal="center" vertical="top" wrapText="1"/>
      <protection hidden="1"/>
    </xf>
    <xf numFmtId="10" fontId="5" fillId="0" borderId="1" xfId="1" applyNumberFormat="1" applyFont="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top" wrapText="1"/>
      <protection locked="0"/>
    </xf>
    <xf numFmtId="9" fontId="3" fillId="0" borderId="2" xfId="0" applyNumberFormat="1" applyFont="1" applyBorder="1" applyAlignment="1" applyProtection="1">
      <alignment horizontal="center" vertical="top"/>
      <protection hidden="1"/>
    </xf>
    <xf numFmtId="0" fontId="6" fillId="3" borderId="2" xfId="0" applyFont="1" applyFill="1" applyBorder="1" applyAlignment="1" applyProtection="1">
      <alignment horizontal="center" vertical="top" wrapText="1"/>
      <protection hidden="1"/>
    </xf>
    <xf numFmtId="9" fontId="5" fillId="9" borderId="2" xfId="0" applyNumberFormat="1" applyFont="1" applyFill="1" applyBorder="1" applyAlignment="1" applyProtection="1">
      <alignment horizontal="center" vertical="top" wrapText="1"/>
      <protection hidden="1"/>
    </xf>
    <xf numFmtId="0" fontId="8" fillId="2" borderId="31" xfId="0" applyFont="1" applyFill="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9" fontId="5" fillId="0" borderId="3" xfId="0" applyNumberFormat="1"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9" fontId="1" fillId="0" borderId="19" xfId="0" applyNumberFormat="1" applyFont="1" applyBorder="1" applyAlignment="1" applyProtection="1">
      <alignment horizontal="center" vertical="top" wrapText="1"/>
      <protection hidden="1"/>
    </xf>
    <xf numFmtId="9" fontId="5" fillId="0" borderId="19" xfId="1" applyFont="1" applyBorder="1" applyAlignment="1" applyProtection="1">
      <alignment horizontal="center" vertical="top" wrapText="1"/>
      <protection hidden="1"/>
    </xf>
    <xf numFmtId="0" fontId="1" fillId="0" borderId="20" xfId="0" applyFont="1" applyBorder="1" applyAlignment="1" applyProtection="1">
      <alignment horizontal="center" vertical="top" wrapText="1"/>
      <protection hidden="1"/>
    </xf>
    <xf numFmtId="0" fontId="6" fillId="3" borderId="6" xfId="0" applyFont="1" applyFill="1" applyBorder="1" applyAlignment="1" applyProtection="1">
      <alignment horizontal="center" vertical="top" wrapText="1"/>
      <protection hidden="1"/>
    </xf>
    <xf numFmtId="9" fontId="5" fillId="9" borderId="30" xfId="0" applyNumberFormat="1" applyFont="1" applyFill="1" applyBorder="1" applyAlignment="1" applyProtection="1">
      <alignment horizontal="center" vertical="top" wrapText="1"/>
      <protection hidden="1"/>
    </xf>
    <xf numFmtId="9" fontId="5" fillId="0" borderId="16" xfId="1" applyFont="1" applyBorder="1" applyAlignment="1" applyProtection="1">
      <alignment horizontal="center" vertical="top" wrapText="1"/>
      <protection hidden="1"/>
    </xf>
    <xf numFmtId="10" fontId="5" fillId="0" borderId="17" xfId="1" applyNumberFormat="1" applyFont="1" applyBorder="1" applyAlignment="1" applyProtection="1">
      <alignment horizontal="center" vertical="top" wrapText="1"/>
      <protection hidden="1"/>
    </xf>
    <xf numFmtId="10" fontId="7" fillId="3" borderId="15" xfId="1" applyNumberFormat="1" applyFont="1" applyFill="1" applyBorder="1" applyAlignment="1" applyProtection="1">
      <alignment horizontal="center" vertical="top" wrapText="1"/>
      <protection hidden="1"/>
    </xf>
    <xf numFmtId="10" fontId="9" fillId="2" borderId="14" xfId="0" applyNumberFormat="1"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9" borderId="0" xfId="0" applyFont="1" applyFill="1" applyAlignment="1" applyProtection="1">
      <alignment horizontal="center" vertical="center" wrapText="1"/>
      <protection hidden="1"/>
    </xf>
    <xf numFmtId="0" fontId="12" fillId="9" borderId="0" xfId="0" applyFont="1" applyFill="1" applyAlignment="1" applyProtection="1">
      <alignment horizontal="center" vertical="center" wrapText="1"/>
      <protection hidden="1"/>
    </xf>
    <xf numFmtId="0" fontId="1" fillId="9" borderId="0" xfId="0" applyFont="1" applyFill="1" applyAlignment="1" applyProtection="1">
      <alignment wrapText="1"/>
      <protection hidden="1"/>
    </xf>
    <xf numFmtId="0" fontId="1" fillId="9" borderId="0" xfId="0" applyFont="1" applyFill="1" applyAlignment="1" applyProtection="1">
      <alignment horizontal="center" vertical="top" wrapText="1"/>
      <protection hidden="1"/>
    </xf>
    <xf numFmtId="0" fontId="1" fillId="9" borderId="0" xfId="0" applyFont="1" applyFill="1" applyAlignment="1" applyProtection="1">
      <alignment horizontal="justify" vertical="top" wrapText="1"/>
      <protection hidden="1"/>
    </xf>
    <xf numFmtId="0" fontId="2" fillId="6" borderId="1" xfId="0" applyFont="1" applyFill="1" applyBorder="1" applyAlignment="1" applyProtection="1">
      <alignment horizontal="justify" vertical="top" wrapText="1"/>
      <protection hidden="1"/>
    </xf>
    <xf numFmtId="0" fontId="2" fillId="6"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0" fontId="5" fillId="0" borderId="30" xfId="0" applyFont="1" applyBorder="1" applyAlignment="1" applyProtection="1">
      <alignment vertical="top" wrapText="1"/>
      <protection hidden="1"/>
    </xf>
    <xf numFmtId="9" fontId="7" fillId="3" borderId="1" xfId="1" applyFont="1" applyFill="1" applyBorder="1" applyAlignment="1" applyProtection="1">
      <alignment horizontal="center" vertical="top" wrapText="1"/>
      <protection hidden="1"/>
    </xf>
    <xf numFmtId="10" fontId="7" fillId="3" borderId="1" xfId="1"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10" fontId="9" fillId="2" borderId="1" xfId="0" applyNumberFormat="1" applyFont="1" applyFill="1" applyBorder="1" applyAlignment="1" applyProtection="1">
      <alignment horizontal="center" vertical="top" wrapText="1"/>
      <protection hidden="1"/>
    </xf>
    <xf numFmtId="0" fontId="8" fillId="2" borderId="1" xfId="0" applyFont="1" applyFill="1" applyBorder="1" applyAlignment="1" applyProtection="1">
      <alignment horizontal="justify" vertical="top" wrapText="1"/>
      <protection hidden="1"/>
    </xf>
    <xf numFmtId="0" fontId="2" fillId="7" borderId="2" xfId="0" applyFont="1" applyFill="1" applyBorder="1" applyAlignment="1" applyProtection="1">
      <alignment horizontal="center" vertical="center" wrapText="1"/>
      <protection hidden="1"/>
    </xf>
    <xf numFmtId="0" fontId="2" fillId="8" borderId="19" xfId="0" applyFont="1" applyFill="1" applyBorder="1" applyAlignment="1" applyProtection="1">
      <alignment horizontal="center" vertical="top" wrapText="1"/>
      <protection hidden="1"/>
    </xf>
    <xf numFmtId="0" fontId="2" fillId="8" borderId="19" xfId="0" applyFont="1" applyFill="1" applyBorder="1" applyAlignment="1" applyProtection="1">
      <alignment horizontal="center" vertical="center" wrapText="1"/>
      <protection hidden="1"/>
    </xf>
    <xf numFmtId="9" fontId="7" fillId="3" borderId="19" xfId="1" applyFont="1" applyFill="1" applyBorder="1" applyAlignment="1" applyProtection="1">
      <alignment horizontal="center" vertical="top" wrapText="1"/>
      <protection hidden="1"/>
    </xf>
    <xf numFmtId="9" fontId="5" fillId="0" borderId="19" xfId="0" applyNumberFormat="1" applyFont="1" applyBorder="1" applyAlignment="1" applyProtection="1">
      <alignment horizontal="center" vertical="top" wrapText="1"/>
      <protection hidden="1"/>
    </xf>
    <xf numFmtId="9" fontId="5" fillId="9" borderId="20" xfId="0" applyNumberFormat="1" applyFont="1" applyFill="1" applyBorder="1" applyAlignment="1" applyProtection="1">
      <alignment horizontal="justify" vertical="top" wrapText="1"/>
      <protection hidden="1"/>
    </xf>
    <xf numFmtId="0" fontId="2" fillId="5" borderId="2" xfId="0" applyFont="1" applyFill="1" applyBorder="1" applyAlignment="1" applyProtection="1">
      <alignment horizontal="center" vertical="top" wrapText="1"/>
      <protection hidden="1"/>
    </xf>
    <xf numFmtId="0" fontId="2" fillId="5"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top" wrapText="1"/>
      <protection locked="0"/>
    </xf>
    <xf numFmtId="0" fontId="2" fillId="7" borderId="3"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top" wrapText="1"/>
      <protection hidden="1"/>
    </xf>
    <xf numFmtId="0" fontId="2" fillId="6" borderId="20" xfId="0" applyFont="1" applyFill="1" applyBorder="1" applyAlignment="1" applyProtection="1">
      <alignment horizontal="center" vertical="top" wrapText="1"/>
      <protection hidden="1"/>
    </xf>
    <xf numFmtId="0" fontId="2" fillId="6" borderId="19" xfId="0" applyFont="1" applyFill="1" applyBorder="1" applyAlignment="1" applyProtection="1">
      <alignment horizontal="center" vertical="center" wrapText="1"/>
      <protection hidden="1"/>
    </xf>
    <xf numFmtId="0" fontId="2" fillId="6" borderId="20"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top" wrapText="1"/>
      <protection hidden="1"/>
    </xf>
    <xf numFmtId="9" fontId="8" fillId="2" borderId="19" xfId="1" applyFont="1" applyFill="1" applyBorder="1" applyAlignment="1" applyProtection="1">
      <alignment horizontal="center" vertical="top" wrapText="1"/>
      <protection hidden="1"/>
    </xf>
    <xf numFmtId="0" fontId="8" fillId="2" borderId="20" xfId="0" applyFont="1" applyFill="1" applyBorder="1" applyAlignment="1" applyProtection="1">
      <alignment horizontal="center" vertical="top" wrapText="1"/>
      <protection hidden="1"/>
    </xf>
    <xf numFmtId="0" fontId="15" fillId="0" borderId="20" xfId="0" applyFont="1" applyBorder="1" applyAlignment="1">
      <alignment vertical="top" wrapText="1"/>
    </xf>
    <xf numFmtId="0" fontId="15" fillId="0" borderId="34" xfId="0" applyFont="1" applyBorder="1" applyAlignment="1">
      <alignment vertical="top" wrapText="1"/>
    </xf>
    <xf numFmtId="0" fontId="15" fillId="0" borderId="1" xfId="0" applyFont="1" applyBorder="1" applyAlignment="1">
      <alignment vertical="top" wrapText="1"/>
    </xf>
    <xf numFmtId="0" fontId="1" fillId="0" borderId="1" xfId="0" applyFont="1" applyBorder="1" applyAlignment="1" applyProtection="1">
      <alignment horizontal="center" vertical="center" wrapText="1"/>
      <protection hidden="1"/>
    </xf>
    <xf numFmtId="0" fontId="16" fillId="0" borderId="1" xfId="0" applyFont="1" applyBorder="1" applyAlignment="1">
      <alignment vertical="top" wrapText="1"/>
    </xf>
    <xf numFmtId="0" fontId="2" fillId="3" borderId="4" xfId="0" applyFont="1" applyFill="1" applyBorder="1" applyAlignment="1" applyProtection="1">
      <alignment horizontal="center" vertical="center" wrapText="1"/>
      <protection hidden="1"/>
    </xf>
    <xf numFmtId="0" fontId="2" fillId="8" borderId="16" xfId="0" applyFont="1" applyFill="1" applyBorder="1" applyAlignment="1" applyProtection="1">
      <alignment horizontal="center" vertical="top" wrapText="1"/>
      <protection hidden="1"/>
    </xf>
    <xf numFmtId="0" fontId="2" fillId="8" borderId="17" xfId="0" applyFont="1" applyFill="1" applyBorder="1" applyAlignment="1" applyProtection="1">
      <alignment horizontal="center" vertical="top" wrapText="1"/>
      <protection hidden="1"/>
    </xf>
    <xf numFmtId="0" fontId="2" fillId="8" borderId="18" xfId="0" applyFont="1" applyFill="1" applyBorder="1" applyAlignment="1" applyProtection="1">
      <alignment horizontal="center" vertical="top" wrapText="1"/>
      <protection hidden="1"/>
    </xf>
    <xf numFmtId="0" fontId="2" fillId="8" borderId="19" xfId="0"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2" fillId="8" borderId="20" xfId="0" applyFont="1" applyFill="1" applyBorder="1" applyAlignment="1" applyProtection="1">
      <alignment horizontal="center" vertical="top" wrapText="1"/>
      <protection hidden="1"/>
    </xf>
    <xf numFmtId="0" fontId="2" fillId="4" borderId="16" xfId="0" applyFont="1" applyFill="1" applyBorder="1" applyAlignment="1" applyProtection="1">
      <alignment horizontal="center" vertical="top" wrapText="1"/>
      <protection hidden="1"/>
    </xf>
    <xf numFmtId="0" fontId="2" fillId="4" borderId="17" xfId="0" applyFont="1" applyFill="1" applyBorder="1" applyAlignment="1" applyProtection="1">
      <alignment horizontal="center" vertical="top" wrapText="1"/>
      <protection hidden="1"/>
    </xf>
    <xf numFmtId="0" fontId="2" fillId="4" borderId="30"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5" borderId="2" xfId="0" applyFont="1" applyFill="1" applyBorder="1" applyAlignment="1" applyProtection="1">
      <alignment horizontal="center" vertical="top" wrapText="1"/>
      <protection hidden="1"/>
    </xf>
    <xf numFmtId="0" fontId="2" fillId="6" borderId="19"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6" borderId="20" xfId="0" applyFont="1" applyFill="1" applyBorder="1" applyAlignment="1" applyProtection="1">
      <alignment horizontal="center" vertical="top" wrapText="1"/>
      <protection hidden="1"/>
    </xf>
    <xf numFmtId="0" fontId="2" fillId="7" borderId="3"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7" borderId="2" xfId="0" applyFont="1" applyFill="1" applyBorder="1" applyAlignment="1" applyProtection="1">
      <alignment horizontal="center" vertical="center" wrapText="1"/>
      <protection hidden="1"/>
    </xf>
    <xf numFmtId="0" fontId="2" fillId="7" borderId="28" xfId="0" applyFont="1" applyFill="1" applyBorder="1" applyAlignment="1" applyProtection="1">
      <alignment horizontal="center" vertical="center" wrapText="1"/>
      <protection hidden="1"/>
    </xf>
    <xf numFmtId="0" fontId="2" fillId="7" borderId="17" xfId="0" applyFont="1" applyFill="1" applyBorder="1" applyAlignment="1" applyProtection="1">
      <alignment horizontal="center" vertical="center" wrapText="1"/>
      <protection hidden="1"/>
    </xf>
    <xf numFmtId="0" fontId="2" fillId="7" borderId="30" xfId="0" applyFont="1" applyFill="1" applyBorder="1" applyAlignment="1" applyProtection="1">
      <alignment horizontal="center" vertical="center" wrapText="1"/>
      <protection hidden="1"/>
    </xf>
    <xf numFmtId="0" fontId="2" fillId="6" borderId="16" xfId="0" applyFont="1" applyFill="1" applyBorder="1" applyAlignment="1" applyProtection="1">
      <alignment horizontal="center" vertical="top" wrapText="1"/>
      <protection hidden="1"/>
    </xf>
    <xf numFmtId="0" fontId="2" fillId="6" borderId="17" xfId="0" applyFont="1" applyFill="1" applyBorder="1" applyAlignment="1" applyProtection="1">
      <alignment horizontal="center" vertical="top" wrapText="1"/>
      <protection hidden="1"/>
    </xf>
    <xf numFmtId="0" fontId="2" fillId="6" borderId="18" xfId="0" applyFont="1" applyFill="1" applyBorder="1" applyAlignment="1" applyProtection="1">
      <alignment horizontal="center" vertical="top" wrapText="1"/>
      <protection hidden="1"/>
    </xf>
    <xf numFmtId="0" fontId="2" fillId="5" borderId="16" xfId="0" applyFont="1" applyFill="1" applyBorder="1" applyAlignment="1" applyProtection="1">
      <alignment horizontal="center" vertical="top" wrapText="1"/>
      <protection hidden="1"/>
    </xf>
    <xf numFmtId="0" fontId="2" fillId="5" borderId="17" xfId="0" applyFont="1" applyFill="1" applyBorder="1" applyAlignment="1" applyProtection="1">
      <alignment horizontal="center" vertical="top" wrapText="1"/>
      <protection hidden="1"/>
    </xf>
    <xf numFmtId="0" fontId="2" fillId="5" borderId="30" xfId="0" applyFont="1" applyFill="1" applyBorder="1" applyAlignment="1" applyProtection="1">
      <alignment horizontal="center" vertical="top" wrapText="1"/>
      <protection hidden="1"/>
    </xf>
    <xf numFmtId="0" fontId="1" fillId="0" borderId="2" xfId="0" applyFont="1" applyBorder="1" applyAlignment="1" applyProtection="1">
      <alignment horizontal="justify" vertical="center" wrapText="1"/>
      <protection hidden="1"/>
    </xf>
    <xf numFmtId="0" fontId="1" fillId="0" borderId="4" xfId="0" applyFont="1" applyBorder="1" applyAlignment="1" applyProtection="1">
      <alignment horizontal="justify" vertical="center" wrapText="1"/>
      <protection hidden="1"/>
    </xf>
    <xf numFmtId="0" fontId="1" fillId="0" borderId="3" xfId="0" applyFont="1" applyBorder="1" applyAlignment="1" applyProtection="1">
      <alignment horizontal="justify" vertical="center" wrapText="1"/>
      <protection hidden="1"/>
    </xf>
    <xf numFmtId="0" fontId="2" fillId="3" borderId="16"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 fillId="3" borderId="23"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wrapText="1"/>
      <protection hidden="1"/>
    </xf>
    <xf numFmtId="0" fontId="2" fillId="3" borderId="4" xfId="0" applyFont="1" applyFill="1" applyBorder="1" applyAlignment="1" applyProtection="1">
      <alignment horizontal="center" wrapText="1"/>
      <protection hidden="1"/>
    </xf>
    <xf numFmtId="0" fontId="2" fillId="3" borderId="3" xfId="0" applyFont="1" applyFill="1" applyBorder="1" applyAlignment="1" applyProtection="1">
      <alignment horizont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1969490</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U24"/>
  <sheetViews>
    <sheetView showGridLines="0" tabSelected="1" zoomScale="85" zoomScaleNormal="85" workbookViewId="0">
      <selection sqref="A1:M1"/>
    </sheetView>
  </sheetViews>
  <sheetFormatPr baseColWidth="10" defaultColWidth="10.85546875" defaultRowHeight="15" zeroHeight="1" x14ac:dyDescent="0.25"/>
  <cols>
    <col min="1" max="1" width="4.5703125" style="6" customWidth="1"/>
    <col min="2" max="2" width="33.140625" style="6" customWidth="1"/>
    <col min="3" max="3" width="12.28515625" style="8" customWidth="1"/>
    <col min="4" max="4" width="9.5703125" style="8" customWidth="1"/>
    <col min="5" max="5" width="31.5703125" style="6" customWidth="1"/>
    <col min="6" max="6" width="15.5703125" style="6" customWidth="1"/>
    <col min="7" max="7" width="15.7109375" style="6" customWidth="1"/>
    <col min="8" max="8" width="21.85546875" style="6" customWidth="1"/>
    <col min="9" max="10" width="19.140625" style="6" customWidth="1"/>
    <col min="11" max="11" width="16.28515625" style="6" customWidth="1"/>
    <col min="12" max="12" width="18.42578125" style="6" customWidth="1"/>
    <col min="13" max="13" width="15.85546875" style="6" customWidth="1"/>
    <col min="14" max="17" width="11.7109375" style="6" customWidth="1"/>
    <col min="18" max="18" width="17.42578125" style="6" customWidth="1"/>
    <col min="19" max="23" width="17.85546875" style="6" customWidth="1"/>
    <col min="24" max="24" width="23.28515625" style="111" customWidth="1"/>
    <col min="25" max="26" width="16.5703125" style="65" customWidth="1"/>
    <col min="27" max="27" width="54.42578125" style="122" customWidth="1"/>
    <col min="28" max="28" width="16.5703125" style="146" customWidth="1"/>
    <col min="29" max="29" width="18.85546875" style="111" customWidth="1"/>
    <col min="30" max="31" width="16.5703125" style="65" customWidth="1"/>
    <col min="32" max="32" width="45" style="65" customWidth="1"/>
    <col min="33" max="33" width="36.140625" style="146" customWidth="1"/>
    <col min="34" max="34" width="16.5703125" style="111" customWidth="1"/>
    <col min="35" max="36" width="16.5703125" style="65" customWidth="1"/>
    <col min="37" max="37" width="35" style="122" customWidth="1"/>
    <col min="38" max="38" width="24.5703125" style="153" customWidth="1"/>
    <col min="39" max="39" width="16.5703125" style="149" customWidth="1"/>
    <col min="40" max="41" width="16.5703125" style="65" customWidth="1"/>
    <col min="42" max="42" width="44.28515625" style="65" customWidth="1"/>
    <col min="43" max="45" width="16.5703125" style="65" customWidth="1"/>
    <col min="46" max="46" width="21.5703125" style="65" customWidth="1"/>
    <col min="47" max="47" width="40.85546875" style="124" customWidth="1"/>
    <col min="48" max="16384" width="10.85546875" style="6"/>
  </cols>
  <sheetData>
    <row r="1" spans="1:47" ht="70.5" customHeight="1" x14ac:dyDescent="0.25">
      <c r="A1" s="242" t="s">
        <v>0</v>
      </c>
      <c r="B1" s="243"/>
      <c r="C1" s="243"/>
      <c r="D1" s="243"/>
      <c r="E1" s="243"/>
      <c r="F1" s="243"/>
      <c r="G1" s="243"/>
      <c r="H1" s="243"/>
      <c r="I1" s="243"/>
      <c r="J1" s="243"/>
      <c r="K1" s="243"/>
      <c r="L1" s="243"/>
      <c r="M1" s="243"/>
      <c r="N1" s="244" t="s">
        <v>1</v>
      </c>
      <c r="O1" s="244"/>
      <c r="P1" s="244"/>
      <c r="Q1" s="244"/>
      <c r="R1" s="244"/>
      <c r="X1" s="84"/>
      <c r="Y1" s="84"/>
      <c r="Z1" s="84"/>
      <c r="AA1" s="112"/>
      <c r="AB1" s="84"/>
      <c r="AC1" s="84"/>
      <c r="AD1" s="84"/>
      <c r="AE1" s="84"/>
      <c r="AF1" s="84"/>
      <c r="AG1" s="84"/>
      <c r="AH1" s="84"/>
      <c r="AI1" s="84"/>
      <c r="AJ1" s="84"/>
      <c r="AK1" s="112"/>
      <c r="AL1" s="84"/>
      <c r="AM1" s="84"/>
      <c r="AN1" s="84"/>
      <c r="AO1" s="84"/>
      <c r="AP1" s="84"/>
      <c r="AQ1" s="84"/>
      <c r="AR1" s="84"/>
      <c r="AS1" s="84"/>
      <c r="AT1" s="84"/>
      <c r="AU1" s="112"/>
    </row>
    <row r="2" spans="1:47" s="7" customFormat="1" ht="23.45" customHeight="1" x14ac:dyDescent="0.25">
      <c r="A2" s="245" t="s">
        <v>2</v>
      </c>
      <c r="B2" s="246"/>
      <c r="C2" s="246"/>
      <c r="D2" s="246"/>
      <c r="E2" s="246"/>
      <c r="F2" s="246"/>
      <c r="G2" s="246"/>
      <c r="H2" s="246"/>
      <c r="I2" s="246"/>
      <c r="J2" s="246"/>
      <c r="K2" s="246"/>
      <c r="L2" s="246"/>
      <c r="M2" s="246"/>
      <c r="N2" s="246"/>
      <c r="O2" s="246"/>
      <c r="P2" s="246"/>
      <c r="Q2" s="246"/>
      <c r="R2" s="246"/>
      <c r="X2" s="84"/>
      <c r="Y2" s="84"/>
      <c r="Z2" s="84"/>
      <c r="AA2" s="112"/>
      <c r="AB2" s="84"/>
      <c r="AC2" s="84"/>
      <c r="AD2" s="84"/>
      <c r="AE2" s="84"/>
      <c r="AF2" s="84"/>
      <c r="AG2" s="84"/>
      <c r="AH2" s="84"/>
      <c r="AI2" s="84"/>
      <c r="AJ2" s="84"/>
      <c r="AK2" s="112"/>
      <c r="AL2" s="84"/>
      <c r="AM2" s="84"/>
      <c r="AN2" s="84"/>
      <c r="AO2" s="84"/>
      <c r="AP2" s="84"/>
      <c r="AQ2" s="84"/>
      <c r="AR2" s="84"/>
      <c r="AS2" s="84"/>
      <c r="AT2" s="84"/>
      <c r="AU2" s="112"/>
    </row>
    <row r="3" spans="1:47" x14ac:dyDescent="0.25">
      <c r="E3" s="9"/>
      <c r="X3" s="84"/>
      <c r="Y3" s="84"/>
      <c r="Z3" s="84"/>
      <c r="AA3" s="112"/>
      <c r="AB3" s="84"/>
      <c r="AC3" s="84"/>
      <c r="AD3" s="84"/>
      <c r="AE3" s="84"/>
      <c r="AF3" s="84"/>
      <c r="AG3" s="84"/>
      <c r="AH3" s="84"/>
      <c r="AI3" s="84"/>
      <c r="AJ3" s="84"/>
      <c r="AK3" s="112"/>
      <c r="AL3" s="84"/>
      <c r="AM3" s="84"/>
      <c r="AN3" s="84"/>
      <c r="AO3" s="84"/>
      <c r="AP3" s="84"/>
      <c r="AQ3" s="84"/>
      <c r="AR3" s="84"/>
      <c r="AS3" s="84"/>
      <c r="AT3" s="84"/>
      <c r="AU3" s="112"/>
    </row>
    <row r="4" spans="1:47" ht="29.1" customHeight="1" x14ac:dyDescent="0.25">
      <c r="A4" s="208" t="s">
        <v>3</v>
      </c>
      <c r="B4" s="208"/>
      <c r="C4" s="247" t="s">
        <v>4</v>
      </c>
      <c r="D4" s="248"/>
      <c r="E4" s="249"/>
      <c r="G4" s="208" t="s">
        <v>5</v>
      </c>
      <c r="H4" s="208"/>
      <c r="I4" s="208"/>
      <c r="J4" s="208"/>
      <c r="K4" s="208"/>
      <c r="L4" s="208"/>
      <c r="M4" s="208"/>
      <c r="X4" s="84"/>
      <c r="Y4" s="84"/>
      <c r="Z4" s="84"/>
      <c r="AA4" s="112"/>
      <c r="AB4" s="84"/>
      <c r="AC4" s="84"/>
      <c r="AD4" s="84"/>
      <c r="AE4" s="84"/>
      <c r="AF4" s="84"/>
      <c r="AG4" s="84"/>
      <c r="AH4" s="84"/>
      <c r="AI4" s="84"/>
      <c r="AJ4" s="84"/>
      <c r="AK4" s="112"/>
      <c r="AL4" s="84"/>
      <c r="AM4" s="84"/>
      <c r="AN4" s="84"/>
      <c r="AO4" s="84"/>
      <c r="AP4" s="84"/>
      <c r="AQ4" s="84"/>
      <c r="AR4" s="84"/>
      <c r="AS4" s="84"/>
      <c r="AT4" s="84"/>
      <c r="AU4" s="112"/>
    </row>
    <row r="5" spans="1:47" ht="14.45" customHeight="1" x14ac:dyDescent="0.25">
      <c r="A5" s="208"/>
      <c r="B5" s="208"/>
      <c r="C5" s="250"/>
      <c r="D5" s="251"/>
      <c r="E5" s="252"/>
      <c r="G5" s="10" t="s">
        <v>6</v>
      </c>
      <c r="H5" s="10" t="s">
        <v>7</v>
      </c>
      <c r="I5" s="262" t="s">
        <v>8</v>
      </c>
      <c r="J5" s="263"/>
      <c r="K5" s="263"/>
      <c r="L5" s="263"/>
      <c r="M5" s="264"/>
      <c r="X5" s="84"/>
      <c r="Y5" s="84"/>
      <c r="Z5" s="84"/>
      <c r="AA5" s="112"/>
      <c r="AB5" s="84"/>
      <c r="AC5" s="84"/>
      <c r="AD5" s="84"/>
      <c r="AE5" s="84"/>
      <c r="AF5" s="84"/>
      <c r="AG5" s="84"/>
      <c r="AH5" s="84"/>
      <c r="AI5" s="84"/>
      <c r="AJ5" s="84"/>
      <c r="AK5" s="112"/>
      <c r="AL5" s="84"/>
      <c r="AM5" s="84"/>
      <c r="AN5" s="84"/>
      <c r="AO5" s="84"/>
      <c r="AP5" s="84"/>
      <c r="AQ5" s="84"/>
      <c r="AR5" s="84"/>
      <c r="AS5" s="84"/>
      <c r="AT5" s="84"/>
      <c r="AU5" s="112"/>
    </row>
    <row r="6" spans="1:47" ht="14.45" customHeight="1" x14ac:dyDescent="0.25">
      <c r="A6" s="208"/>
      <c r="B6" s="208"/>
      <c r="C6" s="250"/>
      <c r="D6" s="251"/>
      <c r="E6" s="252"/>
      <c r="G6" s="69">
        <v>1</v>
      </c>
      <c r="H6" s="69" t="s">
        <v>9</v>
      </c>
      <c r="I6" s="236" t="s">
        <v>10</v>
      </c>
      <c r="J6" s="237"/>
      <c r="K6" s="237"/>
      <c r="L6" s="237"/>
      <c r="M6" s="238"/>
      <c r="X6" s="84"/>
      <c r="Y6" s="84"/>
      <c r="Z6" s="84"/>
      <c r="AA6" s="112"/>
      <c r="AB6" s="84"/>
      <c r="AC6" s="84"/>
      <c r="AD6" s="84"/>
      <c r="AE6" s="84"/>
      <c r="AF6" s="84"/>
      <c r="AG6" s="84"/>
      <c r="AH6" s="84"/>
      <c r="AI6" s="84"/>
      <c r="AJ6" s="84"/>
      <c r="AK6" s="112"/>
      <c r="AL6" s="84"/>
      <c r="AM6" s="84"/>
      <c r="AN6" s="84"/>
      <c r="AO6" s="84"/>
      <c r="AP6" s="84"/>
      <c r="AQ6" s="84"/>
      <c r="AR6" s="84"/>
      <c r="AS6" s="84"/>
      <c r="AT6" s="84"/>
      <c r="AU6" s="112"/>
    </row>
    <row r="7" spans="1:47" ht="79.5" customHeight="1" x14ac:dyDescent="0.25">
      <c r="A7" s="208"/>
      <c r="B7" s="208"/>
      <c r="C7" s="250"/>
      <c r="D7" s="251"/>
      <c r="E7" s="252"/>
      <c r="G7" s="69">
        <v>2</v>
      </c>
      <c r="H7" s="69" t="s">
        <v>11</v>
      </c>
      <c r="I7" s="236" t="s">
        <v>12</v>
      </c>
      <c r="J7" s="237"/>
      <c r="K7" s="237"/>
      <c r="L7" s="237"/>
      <c r="M7" s="238"/>
      <c r="X7" s="84"/>
      <c r="Y7" s="84"/>
      <c r="Z7" s="84"/>
      <c r="AA7" s="112"/>
      <c r="AB7" s="84"/>
      <c r="AC7" s="84"/>
      <c r="AD7" s="84"/>
      <c r="AE7" s="84"/>
      <c r="AF7" s="84"/>
      <c r="AG7" s="84"/>
      <c r="AH7" s="84"/>
      <c r="AI7" s="84"/>
      <c r="AJ7" s="84"/>
      <c r="AK7" s="112"/>
      <c r="AL7" s="84"/>
      <c r="AM7" s="84"/>
      <c r="AN7" s="84"/>
      <c r="AO7" s="84"/>
      <c r="AP7" s="84"/>
      <c r="AQ7" s="84"/>
      <c r="AR7" s="84"/>
      <c r="AS7" s="84"/>
      <c r="AT7" s="84"/>
      <c r="AU7" s="112"/>
    </row>
    <row r="8" spans="1:47" ht="70.5" customHeight="1" x14ac:dyDescent="0.25">
      <c r="A8" s="208"/>
      <c r="B8" s="208"/>
      <c r="C8" s="253"/>
      <c r="D8" s="254"/>
      <c r="E8" s="255"/>
      <c r="G8" s="69">
        <v>3</v>
      </c>
      <c r="H8" s="69" t="s">
        <v>13</v>
      </c>
      <c r="I8" s="236" t="s">
        <v>14</v>
      </c>
      <c r="J8" s="237"/>
      <c r="K8" s="237"/>
      <c r="L8" s="237"/>
      <c r="M8" s="238"/>
      <c r="X8" s="84"/>
      <c r="Y8" s="84"/>
      <c r="Z8" s="84"/>
      <c r="AA8" s="112"/>
      <c r="AB8" s="84"/>
      <c r="AC8" s="84"/>
      <c r="AD8" s="84"/>
      <c r="AE8" s="84"/>
      <c r="AF8" s="84"/>
      <c r="AG8" s="84"/>
      <c r="AH8" s="84"/>
      <c r="AI8" s="84"/>
      <c r="AJ8" s="84"/>
      <c r="AK8" s="112"/>
      <c r="AL8" s="84"/>
      <c r="AM8" s="84"/>
      <c r="AN8" s="84"/>
      <c r="AO8" s="84"/>
      <c r="AP8" s="84"/>
      <c r="AQ8" s="84"/>
      <c r="AR8" s="84"/>
      <c r="AS8" s="84"/>
      <c r="AT8" s="84"/>
      <c r="AU8" s="112"/>
    </row>
    <row r="9" spans="1:47" s="164" customFormat="1" ht="70.5" customHeight="1" x14ac:dyDescent="0.25">
      <c r="A9" s="162"/>
      <c r="B9" s="162"/>
      <c r="C9" s="163"/>
      <c r="D9" s="163"/>
      <c r="E9" s="163"/>
      <c r="G9" s="69">
        <v>4</v>
      </c>
      <c r="H9" s="69" t="s">
        <v>15</v>
      </c>
      <c r="I9" s="236" t="s">
        <v>16</v>
      </c>
      <c r="J9" s="237"/>
      <c r="K9" s="237"/>
      <c r="L9" s="237"/>
      <c r="M9" s="238"/>
      <c r="X9" s="165"/>
      <c r="Y9" s="165"/>
      <c r="Z9" s="165"/>
      <c r="AA9" s="166"/>
      <c r="AB9" s="165"/>
      <c r="AC9" s="165"/>
      <c r="AD9" s="165"/>
      <c r="AE9" s="165"/>
      <c r="AF9" s="165"/>
      <c r="AG9" s="165"/>
      <c r="AH9" s="165"/>
      <c r="AI9" s="165"/>
      <c r="AJ9" s="165"/>
      <c r="AK9" s="166"/>
      <c r="AL9" s="165"/>
      <c r="AM9" s="165"/>
      <c r="AN9" s="165"/>
      <c r="AO9" s="165"/>
      <c r="AP9" s="165"/>
      <c r="AQ9" s="165"/>
      <c r="AR9" s="165"/>
      <c r="AS9" s="165"/>
      <c r="AT9" s="165"/>
      <c r="AU9" s="166"/>
    </row>
    <row r="10" spans="1:47" s="164" customFormat="1" ht="70.5" customHeight="1" x14ac:dyDescent="0.25">
      <c r="A10" s="162"/>
      <c r="B10" s="162"/>
      <c r="C10" s="163"/>
      <c r="D10" s="163"/>
      <c r="E10" s="163"/>
      <c r="G10" s="196">
        <v>5</v>
      </c>
      <c r="H10" s="196" t="s">
        <v>163</v>
      </c>
      <c r="I10" s="236" t="s">
        <v>162</v>
      </c>
      <c r="J10" s="237"/>
      <c r="K10" s="237"/>
      <c r="L10" s="237"/>
      <c r="M10" s="238"/>
      <c r="X10" s="165"/>
      <c r="Y10" s="165"/>
      <c r="Z10" s="165"/>
      <c r="AA10" s="166"/>
      <c r="AB10" s="165"/>
      <c r="AC10" s="165"/>
      <c r="AD10" s="165"/>
      <c r="AE10" s="165"/>
      <c r="AF10" s="165"/>
      <c r="AG10" s="165"/>
      <c r="AH10" s="165"/>
      <c r="AI10" s="165"/>
      <c r="AJ10" s="165"/>
      <c r="AK10" s="166"/>
      <c r="AL10" s="165"/>
      <c r="AM10" s="165"/>
      <c r="AN10" s="165"/>
      <c r="AO10" s="165"/>
      <c r="AP10" s="165"/>
      <c r="AQ10" s="165"/>
      <c r="AR10" s="165"/>
      <c r="AS10" s="165"/>
      <c r="AT10" s="165"/>
      <c r="AU10" s="166"/>
    </row>
    <row r="11" spans="1:47" ht="15.75" thickBot="1" x14ac:dyDescent="0.3">
      <c r="X11" s="84"/>
      <c r="Y11" s="84"/>
      <c r="Z11" s="84"/>
      <c r="AA11" s="112"/>
      <c r="AB11" s="84"/>
      <c r="AC11" s="84"/>
      <c r="AD11" s="84"/>
      <c r="AE11" s="84"/>
      <c r="AF11" s="84"/>
      <c r="AG11" s="84"/>
      <c r="AH11" s="84"/>
      <c r="AI11" s="84"/>
      <c r="AJ11" s="84"/>
      <c r="AK11" s="112"/>
      <c r="AL11" s="84"/>
      <c r="AM11" s="84"/>
      <c r="AN11" s="84"/>
      <c r="AO11" s="84"/>
      <c r="AP11" s="84"/>
      <c r="AQ11" s="84"/>
      <c r="AR11" s="84"/>
      <c r="AS11" s="84"/>
      <c r="AT11" s="84"/>
      <c r="AU11" s="112"/>
    </row>
    <row r="12" spans="1:47" ht="14.45" customHeight="1" x14ac:dyDescent="0.25">
      <c r="A12" s="239" t="s">
        <v>17</v>
      </c>
      <c r="B12" s="240"/>
      <c r="C12" s="256" t="s">
        <v>18</v>
      </c>
      <c r="D12" s="257"/>
      <c r="E12" s="257"/>
      <c r="F12" s="257"/>
      <c r="G12" s="257"/>
      <c r="H12" s="257"/>
      <c r="I12" s="257"/>
      <c r="J12" s="257"/>
      <c r="K12" s="257"/>
      <c r="L12" s="257"/>
      <c r="M12" s="257"/>
      <c r="N12" s="257"/>
      <c r="O12" s="257"/>
      <c r="P12" s="257"/>
      <c r="Q12" s="257"/>
      <c r="R12" s="258"/>
      <c r="S12" s="209" t="s">
        <v>19</v>
      </c>
      <c r="T12" s="210"/>
      <c r="U12" s="210"/>
      <c r="V12" s="210"/>
      <c r="W12" s="211"/>
      <c r="X12" s="205" t="s">
        <v>20</v>
      </c>
      <c r="Y12" s="206"/>
      <c r="Z12" s="206"/>
      <c r="AA12" s="206"/>
      <c r="AB12" s="207"/>
      <c r="AC12" s="233" t="s">
        <v>20</v>
      </c>
      <c r="AD12" s="234"/>
      <c r="AE12" s="234"/>
      <c r="AF12" s="234"/>
      <c r="AG12" s="235"/>
      <c r="AH12" s="230" t="s">
        <v>20</v>
      </c>
      <c r="AI12" s="231"/>
      <c r="AJ12" s="231"/>
      <c r="AK12" s="231"/>
      <c r="AL12" s="232"/>
      <c r="AM12" s="227" t="s">
        <v>20</v>
      </c>
      <c r="AN12" s="228"/>
      <c r="AO12" s="228"/>
      <c r="AP12" s="228"/>
      <c r="AQ12" s="229"/>
      <c r="AR12" s="199" t="s">
        <v>21</v>
      </c>
      <c r="AS12" s="200"/>
      <c r="AT12" s="200"/>
      <c r="AU12" s="201"/>
    </row>
    <row r="13" spans="1:47" ht="14.45" customHeight="1" x14ac:dyDescent="0.25">
      <c r="A13" s="241"/>
      <c r="B13" s="208"/>
      <c r="C13" s="259"/>
      <c r="D13" s="260"/>
      <c r="E13" s="260"/>
      <c r="F13" s="260"/>
      <c r="G13" s="260"/>
      <c r="H13" s="260"/>
      <c r="I13" s="260"/>
      <c r="J13" s="260"/>
      <c r="K13" s="260"/>
      <c r="L13" s="260"/>
      <c r="M13" s="260"/>
      <c r="N13" s="260"/>
      <c r="O13" s="260"/>
      <c r="P13" s="260"/>
      <c r="Q13" s="260"/>
      <c r="R13" s="261"/>
      <c r="S13" s="212"/>
      <c r="T13" s="213"/>
      <c r="U13" s="213"/>
      <c r="V13" s="213"/>
      <c r="W13" s="214"/>
      <c r="X13" s="215" t="s">
        <v>22</v>
      </c>
      <c r="Y13" s="216"/>
      <c r="Z13" s="216"/>
      <c r="AA13" s="216"/>
      <c r="AB13" s="217"/>
      <c r="AC13" s="218" t="s">
        <v>23</v>
      </c>
      <c r="AD13" s="219"/>
      <c r="AE13" s="219"/>
      <c r="AF13" s="219"/>
      <c r="AG13" s="220"/>
      <c r="AH13" s="221" t="s">
        <v>24</v>
      </c>
      <c r="AI13" s="222"/>
      <c r="AJ13" s="222"/>
      <c r="AK13" s="222"/>
      <c r="AL13" s="223"/>
      <c r="AM13" s="224" t="s">
        <v>25</v>
      </c>
      <c r="AN13" s="225"/>
      <c r="AO13" s="225"/>
      <c r="AP13" s="225"/>
      <c r="AQ13" s="226"/>
      <c r="AR13" s="202" t="s">
        <v>26</v>
      </c>
      <c r="AS13" s="203"/>
      <c r="AT13" s="203"/>
      <c r="AU13" s="204"/>
    </row>
    <row r="14" spans="1:47" ht="14.45" customHeight="1" x14ac:dyDescent="0.25">
      <c r="A14" s="67"/>
      <c r="B14" s="68"/>
      <c r="C14" s="70"/>
      <c r="D14" s="71"/>
      <c r="E14" s="71"/>
      <c r="F14" s="71"/>
      <c r="G14" s="71"/>
      <c r="H14" s="71"/>
      <c r="I14" s="198" t="s">
        <v>27</v>
      </c>
      <c r="J14" s="198"/>
      <c r="K14" s="71"/>
      <c r="L14" s="71"/>
      <c r="M14" s="71"/>
      <c r="N14" s="71"/>
      <c r="O14" s="71"/>
      <c r="P14" s="71"/>
      <c r="Q14" s="71"/>
      <c r="R14" s="72"/>
      <c r="S14" s="74"/>
      <c r="T14" s="75"/>
      <c r="U14" s="75"/>
      <c r="V14" s="75"/>
      <c r="W14" s="76"/>
      <c r="X14" s="131"/>
      <c r="Y14" s="132"/>
      <c r="Z14" s="132"/>
      <c r="AA14" s="113"/>
      <c r="AB14" s="138"/>
      <c r="AC14" s="150"/>
      <c r="AD14" s="133"/>
      <c r="AE14" s="133"/>
      <c r="AF14" s="133"/>
      <c r="AG14" s="182"/>
      <c r="AH14" s="186"/>
      <c r="AI14" s="161"/>
      <c r="AJ14" s="161"/>
      <c r="AK14" s="167"/>
      <c r="AL14" s="187"/>
      <c r="AM14" s="185"/>
      <c r="AN14" s="64"/>
      <c r="AO14" s="64"/>
      <c r="AP14" s="64"/>
      <c r="AQ14" s="176"/>
      <c r="AR14" s="177"/>
      <c r="AS14" s="160"/>
      <c r="AT14" s="160"/>
      <c r="AU14" s="123"/>
    </row>
    <row r="15" spans="1:47" ht="60" x14ac:dyDescent="0.25">
      <c r="A15" s="67" t="s">
        <v>28</v>
      </c>
      <c r="B15" s="68" t="s">
        <v>29</v>
      </c>
      <c r="C15" s="68" t="s">
        <v>30</v>
      </c>
      <c r="D15" s="68" t="s">
        <v>31</v>
      </c>
      <c r="E15" s="68" t="s">
        <v>32</v>
      </c>
      <c r="F15" s="68" t="s">
        <v>33</v>
      </c>
      <c r="G15" s="68" t="s">
        <v>34</v>
      </c>
      <c r="H15" s="68" t="s">
        <v>35</v>
      </c>
      <c r="I15" s="68" t="s">
        <v>36</v>
      </c>
      <c r="J15" s="68" t="s">
        <v>37</v>
      </c>
      <c r="K15" s="68" t="s">
        <v>38</v>
      </c>
      <c r="L15" s="68" t="s">
        <v>39</v>
      </c>
      <c r="M15" s="68" t="s">
        <v>40</v>
      </c>
      <c r="N15" s="68" t="s">
        <v>41</v>
      </c>
      <c r="O15" s="68" t="s">
        <v>42</v>
      </c>
      <c r="P15" s="68" t="s">
        <v>43</v>
      </c>
      <c r="Q15" s="68" t="s">
        <v>44</v>
      </c>
      <c r="R15" s="11" t="s">
        <v>45</v>
      </c>
      <c r="S15" s="74" t="s">
        <v>46</v>
      </c>
      <c r="T15" s="75" t="s">
        <v>47</v>
      </c>
      <c r="U15" s="75" t="s">
        <v>48</v>
      </c>
      <c r="V15" s="75" t="s">
        <v>49</v>
      </c>
      <c r="W15" s="76" t="s">
        <v>50</v>
      </c>
      <c r="X15" s="60" t="s">
        <v>51</v>
      </c>
      <c r="Y15" s="61" t="s">
        <v>52</v>
      </c>
      <c r="Z15" s="61" t="s">
        <v>53</v>
      </c>
      <c r="AA15" s="129" t="s">
        <v>54</v>
      </c>
      <c r="AB15" s="139" t="s">
        <v>55</v>
      </c>
      <c r="AC15" s="150" t="s">
        <v>51</v>
      </c>
      <c r="AD15" s="133" t="s">
        <v>52</v>
      </c>
      <c r="AE15" s="133" t="s">
        <v>53</v>
      </c>
      <c r="AF15" s="62" t="s">
        <v>54</v>
      </c>
      <c r="AG15" s="183" t="s">
        <v>55</v>
      </c>
      <c r="AH15" s="188" t="s">
        <v>51</v>
      </c>
      <c r="AI15" s="63" t="s">
        <v>52</v>
      </c>
      <c r="AJ15" s="63" t="s">
        <v>53</v>
      </c>
      <c r="AK15" s="168" t="s">
        <v>54</v>
      </c>
      <c r="AL15" s="189" t="s">
        <v>55</v>
      </c>
      <c r="AM15" s="185" t="s">
        <v>51</v>
      </c>
      <c r="AN15" s="64" t="s">
        <v>52</v>
      </c>
      <c r="AO15" s="64" t="s">
        <v>53</v>
      </c>
      <c r="AP15" s="64" t="s">
        <v>54</v>
      </c>
      <c r="AQ15" s="176" t="s">
        <v>55</v>
      </c>
      <c r="AR15" s="178" t="s">
        <v>51</v>
      </c>
      <c r="AS15" s="78" t="s">
        <v>56</v>
      </c>
      <c r="AT15" s="78" t="s">
        <v>57</v>
      </c>
      <c r="AU15" s="130" t="s">
        <v>58</v>
      </c>
    </row>
    <row r="16" spans="1:47" s="56" customFormat="1" ht="368.25" customHeight="1" x14ac:dyDescent="0.25">
      <c r="A16" s="12">
        <v>1</v>
      </c>
      <c r="B16" s="13" t="s">
        <v>59</v>
      </c>
      <c r="C16" s="14">
        <v>0.7</v>
      </c>
      <c r="D16" s="15">
        <v>1</v>
      </c>
      <c r="E16" s="13" t="s">
        <v>60</v>
      </c>
      <c r="F16" s="16">
        <v>0.4</v>
      </c>
      <c r="G16" s="17" t="s">
        <v>61</v>
      </c>
      <c r="H16" s="13" t="s">
        <v>62</v>
      </c>
      <c r="I16" s="13" t="s">
        <v>63</v>
      </c>
      <c r="J16" s="13" t="s">
        <v>64</v>
      </c>
      <c r="K16" s="18" t="s">
        <v>65</v>
      </c>
      <c r="L16" s="17" t="s">
        <v>66</v>
      </c>
      <c r="M16" s="17" t="s">
        <v>67</v>
      </c>
      <c r="N16" s="19">
        <v>0.05</v>
      </c>
      <c r="O16" s="19">
        <v>0.15</v>
      </c>
      <c r="P16" s="19">
        <v>0.4</v>
      </c>
      <c r="Q16" s="19">
        <v>0.7</v>
      </c>
      <c r="R16" s="20">
        <v>0.7</v>
      </c>
      <c r="S16" s="12" t="s">
        <v>68</v>
      </c>
      <c r="T16" s="13" t="s">
        <v>69</v>
      </c>
      <c r="U16" s="13" t="s">
        <v>70</v>
      </c>
      <c r="V16" s="13" t="s">
        <v>71</v>
      </c>
      <c r="W16" s="73" t="s">
        <v>72</v>
      </c>
      <c r="X16" s="85">
        <f>N16</f>
        <v>0.05</v>
      </c>
      <c r="Y16" s="86">
        <f>((43/460)*100%)</f>
        <v>9.3478260869565219E-2</v>
      </c>
      <c r="Z16" s="86">
        <v>1</v>
      </c>
      <c r="AA16" s="114" t="s">
        <v>73</v>
      </c>
      <c r="AB16" s="140" t="s">
        <v>74</v>
      </c>
      <c r="AC16" s="151">
        <f>O16</f>
        <v>0.15</v>
      </c>
      <c r="AD16" s="86">
        <f>(((780+8+10+19)/1140)*15%)</f>
        <v>0.1075</v>
      </c>
      <c r="AE16" s="135">
        <f>IF(AD16/AC16&gt;100%,100%,AD16/AC16)</f>
        <v>0.71666666666666667</v>
      </c>
      <c r="AF16" s="114" t="s">
        <v>75</v>
      </c>
      <c r="AG16" s="184" t="s">
        <v>76</v>
      </c>
      <c r="AH16" s="151">
        <f>P16</f>
        <v>0.4</v>
      </c>
      <c r="AI16" s="90">
        <f>+(((10192+3661)-10961)*40%)/3040</f>
        <v>0.38052631578947366</v>
      </c>
      <c r="AJ16" s="135">
        <f>IF(AI16/AH16&gt;100%,100%,AI16/AH16)</f>
        <v>0.95131578947368411</v>
      </c>
      <c r="AK16" s="122" t="s">
        <v>77</v>
      </c>
      <c r="AL16" s="153" t="s">
        <v>78</v>
      </c>
      <c r="AM16" s="87">
        <f>Q16</f>
        <v>0.7</v>
      </c>
      <c r="AN16" s="87">
        <v>0.7</v>
      </c>
      <c r="AO16" s="88">
        <f>IF(AN16/AM16&gt;100%,100%,AN16/AM16)</f>
        <v>1</v>
      </c>
      <c r="AP16" s="195" t="s">
        <v>154</v>
      </c>
      <c r="AQ16" s="194" t="s">
        <v>79</v>
      </c>
      <c r="AR16" s="85">
        <f>R16</f>
        <v>0.7</v>
      </c>
      <c r="AS16" s="89">
        <v>0.7</v>
      </c>
      <c r="AT16" s="135">
        <f>IF(AS16/AR16&gt;100%,100%,AS16/AR16)</f>
        <v>1</v>
      </c>
      <c r="AU16" s="197" t="s">
        <v>80</v>
      </c>
    </row>
    <row r="17" spans="1:47" s="56" customFormat="1" ht="409.5" x14ac:dyDescent="0.25">
      <c r="A17" s="12">
        <v>1</v>
      </c>
      <c r="B17" s="13" t="s">
        <v>59</v>
      </c>
      <c r="C17" s="14">
        <v>0.1</v>
      </c>
      <c r="D17" s="15">
        <v>2</v>
      </c>
      <c r="E17" s="13" t="s">
        <v>81</v>
      </c>
      <c r="F17" s="16">
        <v>0.4</v>
      </c>
      <c r="G17" s="17" t="s">
        <v>61</v>
      </c>
      <c r="H17" s="13" t="s">
        <v>82</v>
      </c>
      <c r="I17" s="13" t="s">
        <v>83</v>
      </c>
      <c r="J17" s="13" t="s">
        <v>84</v>
      </c>
      <c r="K17" s="17" t="s">
        <v>85</v>
      </c>
      <c r="L17" s="17" t="s">
        <v>86</v>
      </c>
      <c r="M17" s="17" t="s">
        <v>87</v>
      </c>
      <c r="N17" s="21">
        <v>0</v>
      </c>
      <c r="O17" s="21">
        <v>0.03</v>
      </c>
      <c r="P17" s="21">
        <v>0.03</v>
      </c>
      <c r="Q17" s="21">
        <v>0.04</v>
      </c>
      <c r="R17" s="22">
        <v>0.1</v>
      </c>
      <c r="S17" s="12" t="s">
        <v>68</v>
      </c>
      <c r="T17" s="13" t="s">
        <v>88</v>
      </c>
      <c r="U17" s="13" t="s">
        <v>89</v>
      </c>
      <c r="V17" s="13" t="s">
        <v>71</v>
      </c>
      <c r="W17" s="73" t="s">
        <v>90</v>
      </c>
      <c r="X17" s="91" t="s">
        <v>91</v>
      </c>
      <c r="Y17" s="92" t="s">
        <v>91</v>
      </c>
      <c r="Z17" s="92" t="s">
        <v>91</v>
      </c>
      <c r="AA17" s="115" t="s">
        <v>92</v>
      </c>
      <c r="AB17" s="141" t="s">
        <v>91</v>
      </c>
      <c r="AC17" s="151">
        <f t="shared" ref="AC17:AC21" si="0">O17</f>
        <v>0.03</v>
      </c>
      <c r="AD17" s="86">
        <f>(((6598)/428)*3%)</f>
        <v>0.46247663551401863</v>
      </c>
      <c r="AE17" s="135">
        <f>IF(AD17/AC17&gt;100%,100%,AD17/AC17)</f>
        <v>1</v>
      </c>
      <c r="AF17" s="114" t="s">
        <v>93</v>
      </c>
      <c r="AG17" s="184" t="s">
        <v>94</v>
      </c>
      <c r="AH17" s="151">
        <f>P17</f>
        <v>0.03</v>
      </c>
      <c r="AI17" s="88">
        <f>+(3509/428)*3%</f>
        <v>0.24595794392523362</v>
      </c>
      <c r="AJ17" s="88">
        <f>IF(AI17/AH17&gt;100%,100%,AI17/AH17)</f>
        <v>1</v>
      </c>
      <c r="AK17" s="122" t="s">
        <v>95</v>
      </c>
      <c r="AL17" s="153" t="s">
        <v>96</v>
      </c>
      <c r="AM17" s="87">
        <f>Q17</f>
        <v>0.04</v>
      </c>
      <c r="AN17" s="88">
        <f>+(3089/3089)*4%</f>
        <v>0.04</v>
      </c>
      <c r="AO17" s="88">
        <f>IF(AN17/AM17&gt;100%,100%,AN17/AM17)</f>
        <v>1</v>
      </c>
      <c r="AP17" s="195" t="s">
        <v>155</v>
      </c>
      <c r="AQ17" s="194" t="s">
        <v>97</v>
      </c>
      <c r="AR17" s="151">
        <f t="shared" ref="AR17:AR21" si="1">R17</f>
        <v>0.1</v>
      </c>
      <c r="AS17" s="89">
        <v>0.1</v>
      </c>
      <c r="AT17" s="135">
        <f>IF(AS17/AR17&gt;100%,100%,AS17/AR17)</f>
        <v>1</v>
      </c>
      <c r="AU17" s="193" t="s">
        <v>98</v>
      </c>
    </row>
    <row r="18" spans="1:47" s="57" customFormat="1" ht="16.5" thickBot="1" x14ac:dyDescent="0.3">
      <c r="A18" s="23"/>
      <c r="B18" s="24"/>
      <c r="C18" s="25"/>
      <c r="D18" s="25"/>
      <c r="E18" s="26" t="s">
        <v>99</v>
      </c>
      <c r="F18" s="27">
        <f>SUM(F16:F17)</f>
        <v>0.8</v>
      </c>
      <c r="G18" s="24"/>
      <c r="H18" s="24"/>
      <c r="I18" s="24"/>
      <c r="J18" s="24"/>
      <c r="K18" s="24"/>
      <c r="L18" s="24"/>
      <c r="M18" s="24"/>
      <c r="N18" s="28"/>
      <c r="O18" s="28"/>
      <c r="P18" s="28"/>
      <c r="Q18" s="28"/>
      <c r="R18" s="29"/>
      <c r="S18" s="23"/>
      <c r="T18" s="24"/>
      <c r="U18" s="24"/>
      <c r="V18" s="24"/>
      <c r="W18" s="77"/>
      <c r="X18" s="93"/>
      <c r="Y18" s="94"/>
      <c r="Z18" s="95">
        <v>1</v>
      </c>
      <c r="AA18" s="116"/>
      <c r="AB18" s="154"/>
      <c r="AC18" s="93"/>
      <c r="AD18" s="94"/>
      <c r="AE18" s="158">
        <f>AVERAGE(AE16:AE17)*80%</f>
        <v>0.68666666666666676</v>
      </c>
      <c r="AF18" s="96"/>
      <c r="AG18" s="154"/>
      <c r="AH18" s="179"/>
      <c r="AI18" s="171"/>
      <c r="AJ18" s="172">
        <f>AVERAGE(AJ16:AJ17)*80%</f>
        <v>0.78052631578947373</v>
      </c>
      <c r="AK18" s="119"/>
      <c r="AL18" s="102"/>
      <c r="AM18" s="97"/>
      <c r="AN18" s="94"/>
      <c r="AO18" s="172">
        <f>AVERAGE(AO16:AO17)*80%</f>
        <v>0.8</v>
      </c>
      <c r="AP18" s="96"/>
      <c r="AQ18" s="154"/>
      <c r="AR18" s="179"/>
      <c r="AS18" s="171"/>
      <c r="AT18" s="172">
        <f>AVERAGE(AT16:AT17)*80%</f>
        <v>0.8</v>
      </c>
      <c r="AU18" s="126"/>
    </row>
    <row r="19" spans="1:47" s="58" customFormat="1" ht="120" x14ac:dyDescent="0.25">
      <c r="A19" s="30">
        <v>7</v>
      </c>
      <c r="B19" s="30" t="s">
        <v>100</v>
      </c>
      <c r="C19" s="31">
        <v>0.8</v>
      </c>
      <c r="D19" s="32" t="s">
        <v>101</v>
      </c>
      <c r="E19" s="30" t="s">
        <v>102</v>
      </c>
      <c r="F19" s="33">
        <f>+(0.333333333333333)*20%</f>
        <v>6.6666666666666596E-2</v>
      </c>
      <c r="G19" s="30" t="s">
        <v>103</v>
      </c>
      <c r="H19" s="30" t="s">
        <v>104</v>
      </c>
      <c r="I19" s="30" t="s">
        <v>105</v>
      </c>
      <c r="J19" s="30" t="s">
        <v>106</v>
      </c>
      <c r="K19" s="30"/>
      <c r="L19" s="30" t="s">
        <v>107</v>
      </c>
      <c r="M19" s="34" t="s">
        <v>108</v>
      </c>
      <c r="N19" s="35" t="s">
        <v>91</v>
      </c>
      <c r="O19" s="35">
        <v>0.8</v>
      </c>
      <c r="P19" s="35" t="s">
        <v>91</v>
      </c>
      <c r="Q19" s="35">
        <v>0.8</v>
      </c>
      <c r="R19" s="35">
        <v>0.8</v>
      </c>
      <c r="S19" s="30" t="s">
        <v>109</v>
      </c>
      <c r="T19" s="30" t="s">
        <v>110</v>
      </c>
      <c r="U19" s="30" t="s">
        <v>110</v>
      </c>
      <c r="V19" s="30" t="s">
        <v>111</v>
      </c>
      <c r="W19" s="36" t="s">
        <v>112</v>
      </c>
      <c r="X19" s="80" t="s">
        <v>91</v>
      </c>
      <c r="Y19" s="81" t="s">
        <v>91</v>
      </c>
      <c r="Z19" s="81" t="s">
        <v>91</v>
      </c>
      <c r="AA19" s="117" t="s">
        <v>92</v>
      </c>
      <c r="AB19" s="155" t="s">
        <v>91</v>
      </c>
      <c r="AC19" s="156">
        <f t="shared" si="0"/>
        <v>0.8</v>
      </c>
      <c r="AD19" s="136">
        <v>0.45999999999999996</v>
      </c>
      <c r="AE19" s="157">
        <f t="shared" ref="AE19:AE21" si="2">IF(AD19/AC19&gt;100%,100%,AD19/AC19)</f>
        <v>0.57499999999999996</v>
      </c>
      <c r="AF19" s="134" t="s">
        <v>113</v>
      </c>
      <c r="AG19" s="170" t="s">
        <v>114</v>
      </c>
      <c r="AH19" s="180" t="str">
        <f t="shared" ref="AH19:AH20" si="3">P19</f>
        <v>No programada</v>
      </c>
      <c r="AI19" s="66" t="s">
        <v>91</v>
      </c>
      <c r="AJ19" s="66" t="s">
        <v>91</v>
      </c>
      <c r="AK19" s="169" t="s">
        <v>115</v>
      </c>
      <c r="AL19" s="190" t="s">
        <v>91</v>
      </c>
      <c r="AM19" s="147">
        <f t="shared" ref="AM19:AM21" si="4">Q19</f>
        <v>0.8</v>
      </c>
      <c r="AN19" s="79">
        <v>0.93</v>
      </c>
      <c r="AO19" s="79">
        <v>1</v>
      </c>
      <c r="AP19" s="37" t="s">
        <v>156</v>
      </c>
      <c r="AQ19" s="43" t="s">
        <v>114</v>
      </c>
      <c r="AR19" s="180">
        <f t="shared" si="1"/>
        <v>0.8</v>
      </c>
      <c r="AS19" s="79">
        <f>(AD19+AN19)/2</f>
        <v>0.69500000000000006</v>
      </c>
      <c r="AT19" s="137">
        <f t="shared" ref="AT19:AT21" si="5">IF(AS19/AR19&gt;100%,100%,AS19/AR19)</f>
        <v>0.86875000000000002</v>
      </c>
      <c r="AU19" s="181" t="s">
        <v>156</v>
      </c>
    </row>
    <row r="20" spans="1:47" s="58" customFormat="1" ht="126.75" customHeight="1" x14ac:dyDescent="0.25">
      <c r="A20" s="37">
        <v>7</v>
      </c>
      <c r="B20" s="37" t="s">
        <v>100</v>
      </c>
      <c r="C20" s="38">
        <v>1</v>
      </c>
      <c r="D20" s="39" t="s">
        <v>116</v>
      </c>
      <c r="E20" s="37" t="s">
        <v>117</v>
      </c>
      <c r="F20" s="40">
        <f t="shared" ref="F20:F21" si="6">+(0.333333333333333)*20%</f>
        <v>6.6666666666666596E-2</v>
      </c>
      <c r="G20" s="37" t="s">
        <v>103</v>
      </c>
      <c r="H20" s="37" t="s">
        <v>118</v>
      </c>
      <c r="I20" s="37" t="s">
        <v>119</v>
      </c>
      <c r="J20" s="37" t="s">
        <v>120</v>
      </c>
      <c r="K20" s="37"/>
      <c r="L20" s="37" t="s">
        <v>121</v>
      </c>
      <c r="M20" s="41" t="s">
        <v>122</v>
      </c>
      <c r="N20" s="42">
        <v>0</v>
      </c>
      <c r="O20" s="42">
        <v>0.25</v>
      </c>
      <c r="P20" s="42">
        <v>0.3</v>
      </c>
      <c r="Q20" s="42">
        <v>0.45</v>
      </c>
      <c r="R20" s="42">
        <v>1</v>
      </c>
      <c r="S20" s="37" t="s">
        <v>109</v>
      </c>
      <c r="T20" s="37" t="s">
        <v>123</v>
      </c>
      <c r="U20" s="37" t="s">
        <v>123</v>
      </c>
      <c r="V20" s="30" t="s">
        <v>111</v>
      </c>
      <c r="W20" s="43" t="s">
        <v>124</v>
      </c>
      <c r="X20" s="82" t="s">
        <v>91</v>
      </c>
      <c r="Y20" s="83" t="s">
        <v>91</v>
      </c>
      <c r="Z20" s="83" t="s">
        <v>91</v>
      </c>
      <c r="AA20" s="118" t="s">
        <v>125</v>
      </c>
      <c r="AB20" s="143" t="s">
        <v>91</v>
      </c>
      <c r="AC20" s="152">
        <f t="shared" si="0"/>
        <v>0.25</v>
      </c>
      <c r="AD20" s="79">
        <v>0</v>
      </c>
      <c r="AE20" s="137">
        <f t="shared" si="2"/>
        <v>0</v>
      </c>
      <c r="AF20" s="37" t="s">
        <v>126</v>
      </c>
      <c r="AG20" s="43" t="s">
        <v>127</v>
      </c>
      <c r="AH20" s="180">
        <f t="shared" si="3"/>
        <v>0.3</v>
      </c>
      <c r="AI20" s="79">
        <v>0.3</v>
      </c>
      <c r="AJ20" s="79">
        <v>1</v>
      </c>
      <c r="AK20" s="169" t="s">
        <v>128</v>
      </c>
      <c r="AL20" s="190"/>
      <c r="AM20" s="147">
        <f t="shared" si="4"/>
        <v>0.45</v>
      </c>
      <c r="AN20" s="79">
        <v>0.45</v>
      </c>
      <c r="AO20" s="79">
        <v>1</v>
      </c>
      <c r="AP20" s="37" t="s">
        <v>157</v>
      </c>
      <c r="AQ20" s="43" t="s">
        <v>159</v>
      </c>
      <c r="AR20" s="180">
        <f t="shared" si="1"/>
        <v>1</v>
      </c>
      <c r="AS20" s="79">
        <v>1</v>
      </c>
      <c r="AT20" s="137">
        <f t="shared" si="5"/>
        <v>1</v>
      </c>
      <c r="AU20" s="125" t="s">
        <v>158</v>
      </c>
    </row>
    <row r="21" spans="1:47" s="58" customFormat="1" ht="93.75" customHeight="1" x14ac:dyDescent="0.25">
      <c r="A21" s="37">
        <v>7</v>
      </c>
      <c r="B21" s="37" t="s">
        <v>100</v>
      </c>
      <c r="C21" s="38">
        <v>1</v>
      </c>
      <c r="D21" s="39" t="s">
        <v>129</v>
      </c>
      <c r="E21" s="37" t="s">
        <v>130</v>
      </c>
      <c r="F21" s="40">
        <f t="shared" si="6"/>
        <v>6.6666666666666596E-2</v>
      </c>
      <c r="G21" s="37" t="s">
        <v>103</v>
      </c>
      <c r="H21" s="37" t="s">
        <v>131</v>
      </c>
      <c r="I21" s="37" t="s">
        <v>132</v>
      </c>
      <c r="J21" s="37" t="s">
        <v>133</v>
      </c>
      <c r="K21" s="37"/>
      <c r="L21" s="37" t="s">
        <v>121</v>
      </c>
      <c r="M21" s="41" t="s">
        <v>134</v>
      </c>
      <c r="N21" s="42" t="s">
        <v>91</v>
      </c>
      <c r="O21" s="42">
        <v>1</v>
      </c>
      <c r="P21" s="42" t="s">
        <v>91</v>
      </c>
      <c r="Q21" s="42">
        <v>1</v>
      </c>
      <c r="R21" s="42">
        <v>1</v>
      </c>
      <c r="S21" s="37" t="s">
        <v>109</v>
      </c>
      <c r="T21" s="37" t="s">
        <v>135</v>
      </c>
      <c r="U21" s="37" t="s">
        <v>136</v>
      </c>
      <c r="V21" s="30" t="s">
        <v>111</v>
      </c>
      <c r="W21" s="43" t="s">
        <v>137</v>
      </c>
      <c r="X21" s="82" t="s">
        <v>91</v>
      </c>
      <c r="Y21" s="83" t="s">
        <v>91</v>
      </c>
      <c r="Z21" s="83" t="s">
        <v>91</v>
      </c>
      <c r="AA21" s="118" t="s">
        <v>138</v>
      </c>
      <c r="AB21" s="143" t="s">
        <v>91</v>
      </c>
      <c r="AC21" s="152">
        <f t="shared" si="0"/>
        <v>1</v>
      </c>
      <c r="AD21" s="79">
        <v>1</v>
      </c>
      <c r="AE21" s="137">
        <f t="shared" si="2"/>
        <v>1</v>
      </c>
      <c r="AF21" s="37" t="s">
        <v>139</v>
      </c>
      <c r="AG21" s="43" t="s">
        <v>140</v>
      </c>
      <c r="AH21" s="180" t="str">
        <f t="shared" ref="AH21" si="7">P21</f>
        <v>No programada</v>
      </c>
      <c r="AI21" s="66" t="s">
        <v>91</v>
      </c>
      <c r="AJ21" s="66" t="s">
        <v>91</v>
      </c>
      <c r="AK21" s="169" t="s">
        <v>115</v>
      </c>
      <c r="AL21" s="190" t="s">
        <v>91</v>
      </c>
      <c r="AM21" s="147">
        <f t="shared" si="4"/>
        <v>1</v>
      </c>
      <c r="AN21" s="79">
        <v>1</v>
      </c>
      <c r="AO21" s="79">
        <v>1</v>
      </c>
      <c r="AP21" s="37" t="s">
        <v>160</v>
      </c>
      <c r="AQ21" s="43" t="s">
        <v>161</v>
      </c>
      <c r="AR21" s="180">
        <f t="shared" si="1"/>
        <v>1</v>
      </c>
      <c r="AS21" s="79">
        <v>1</v>
      </c>
      <c r="AT21" s="137">
        <f t="shared" si="5"/>
        <v>1</v>
      </c>
      <c r="AU21" s="125" t="s">
        <v>160</v>
      </c>
    </row>
    <row r="22" spans="1:47" s="57" customFormat="1" ht="31.5" x14ac:dyDescent="0.25">
      <c r="A22" s="44"/>
      <c r="B22" s="44"/>
      <c r="C22" s="45"/>
      <c r="D22" s="45"/>
      <c r="E22" s="46" t="s">
        <v>141</v>
      </c>
      <c r="F22" s="47">
        <f>SUM(F19:F21)</f>
        <v>0.19999999999999979</v>
      </c>
      <c r="G22" s="46"/>
      <c r="H22" s="46"/>
      <c r="I22" s="46"/>
      <c r="J22" s="46"/>
      <c r="K22" s="46"/>
      <c r="L22" s="46"/>
      <c r="M22" s="46"/>
      <c r="N22" s="48"/>
      <c r="O22" s="48"/>
      <c r="P22" s="48"/>
      <c r="Q22" s="48"/>
      <c r="R22" s="48">
        <f>AVERAGE(R20:R21)</f>
        <v>1</v>
      </c>
      <c r="S22" s="46"/>
      <c r="T22" s="44"/>
      <c r="U22" s="44"/>
      <c r="V22" s="44"/>
      <c r="W22" s="49"/>
      <c r="X22" s="98"/>
      <c r="Y22" s="99"/>
      <c r="Z22" s="100">
        <v>0</v>
      </c>
      <c r="AA22" s="119"/>
      <c r="AB22" s="142"/>
      <c r="AC22" s="98"/>
      <c r="AD22" s="99"/>
      <c r="AE22" s="158">
        <f>AVERAGE(AE19:AE21)*20%</f>
        <v>0.10500000000000001</v>
      </c>
      <c r="AF22" s="101"/>
      <c r="AG22" s="142"/>
      <c r="AH22" s="98"/>
      <c r="AI22" s="99"/>
      <c r="AJ22" s="172">
        <f>AVERAGE(AJ19:AJ21)*20%</f>
        <v>0.2</v>
      </c>
      <c r="AK22" s="119"/>
      <c r="AL22" s="102"/>
      <c r="AM22" s="103"/>
      <c r="AN22" s="99"/>
      <c r="AO22" s="172">
        <f>AVERAGE(AO19:AO21)*20%</f>
        <v>0.2</v>
      </c>
      <c r="AP22" s="101"/>
      <c r="AQ22" s="142"/>
      <c r="AR22" s="98"/>
      <c r="AS22" s="99"/>
      <c r="AT22" s="172">
        <f>AVERAGE(AT19:AT21)*20%</f>
        <v>0.19125</v>
      </c>
      <c r="AU22" s="126"/>
    </row>
    <row r="23" spans="1:47" s="59" customFormat="1" ht="19.5" thickBot="1" x14ac:dyDescent="0.35">
      <c r="A23" s="50"/>
      <c r="B23" s="50"/>
      <c r="C23" s="51"/>
      <c r="D23" s="51"/>
      <c r="E23" s="52" t="s">
        <v>142</v>
      </c>
      <c r="F23" s="53">
        <f>F22+F18</f>
        <v>0.99999999999999978</v>
      </c>
      <c r="G23" s="50"/>
      <c r="H23" s="50"/>
      <c r="I23" s="50"/>
      <c r="J23" s="50"/>
      <c r="K23" s="50"/>
      <c r="L23" s="50"/>
      <c r="M23" s="50"/>
      <c r="N23" s="54"/>
      <c r="O23" s="54"/>
      <c r="P23" s="54"/>
      <c r="Q23" s="54"/>
      <c r="R23" s="54">
        <f>R22*$F$22</f>
        <v>0.19999999999999979</v>
      </c>
      <c r="S23" s="50"/>
      <c r="T23" s="50"/>
      <c r="U23" s="50"/>
      <c r="V23" s="50"/>
      <c r="W23" s="55"/>
      <c r="X23" s="104"/>
      <c r="Y23" s="105"/>
      <c r="Z23" s="106">
        <v>1</v>
      </c>
      <c r="AA23" s="120"/>
      <c r="AB23" s="144"/>
      <c r="AC23" s="104"/>
      <c r="AD23" s="105"/>
      <c r="AE23" s="159">
        <f>AE18+AE22</f>
        <v>0.79166666666666674</v>
      </c>
      <c r="AF23" s="107"/>
      <c r="AG23" s="144"/>
      <c r="AH23" s="191"/>
      <c r="AI23" s="173"/>
      <c r="AJ23" s="174">
        <f>AJ18+AJ22</f>
        <v>0.98052631578947369</v>
      </c>
      <c r="AK23" s="175"/>
      <c r="AL23" s="192"/>
      <c r="AM23" s="108"/>
      <c r="AN23" s="105"/>
      <c r="AO23" s="174">
        <f>AO18+AO22</f>
        <v>1</v>
      </c>
      <c r="AP23" s="107"/>
      <c r="AQ23" s="144"/>
      <c r="AR23" s="104"/>
      <c r="AS23" s="105"/>
      <c r="AT23" s="159">
        <f>AT18+AT22</f>
        <v>0.99125000000000008</v>
      </c>
      <c r="AU23" s="127"/>
    </row>
    <row r="24" spans="1:47" hidden="1" x14ac:dyDescent="0.25">
      <c r="X24" s="109"/>
      <c r="Y24" s="110"/>
      <c r="Z24" s="110"/>
      <c r="AA24" s="121"/>
      <c r="AB24" s="145"/>
      <c r="AC24" s="109"/>
      <c r="AD24" s="110"/>
      <c r="AE24" s="110"/>
      <c r="AF24" s="110"/>
      <c r="AG24" s="145"/>
      <c r="AM24" s="148"/>
      <c r="AN24" s="110"/>
      <c r="AO24" s="110"/>
      <c r="AP24" s="110"/>
      <c r="AQ24" s="110"/>
      <c r="AR24" s="110"/>
      <c r="AS24" s="110"/>
      <c r="AT24" s="110"/>
      <c r="AU24" s="128"/>
    </row>
  </sheetData>
  <sheetProtection formatColumns="0" formatRows="0"/>
  <mergeCells count="26">
    <mergeCell ref="A12:B13"/>
    <mergeCell ref="A1:M1"/>
    <mergeCell ref="N1:R1"/>
    <mergeCell ref="A2:R2"/>
    <mergeCell ref="A4:B8"/>
    <mergeCell ref="C4:E8"/>
    <mergeCell ref="C12:R13"/>
    <mergeCell ref="I5:M5"/>
    <mergeCell ref="I6:M6"/>
    <mergeCell ref="I7:M7"/>
    <mergeCell ref="I8:M8"/>
    <mergeCell ref="I14:J14"/>
    <mergeCell ref="AR12:AU12"/>
    <mergeCell ref="AR13:AU13"/>
    <mergeCell ref="X12:AB12"/>
    <mergeCell ref="G4:M4"/>
    <mergeCell ref="S12:W13"/>
    <mergeCell ref="X13:AB13"/>
    <mergeCell ref="AC13:AG13"/>
    <mergeCell ref="AH13:AL13"/>
    <mergeCell ref="AM13:AQ13"/>
    <mergeCell ref="AM12:AQ12"/>
    <mergeCell ref="AH12:AL12"/>
    <mergeCell ref="AC12:AG12"/>
    <mergeCell ref="I9:M9"/>
    <mergeCell ref="I10:M10"/>
  </mergeCells>
  <phoneticPr fontId="13" type="noConversion"/>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6 AF16" xr:uid="{D214B22F-2471-4C3F-94E4-8BEA8E58F4DB}">
      <formula1>2500</formula1>
    </dataValidation>
    <dataValidation type="textLength" operator="lessThanOrEqual" allowBlank="1" showInputMessage="1" showErrorMessage="1" error="Por favor ingresar menos de 2.500 caracteres, incluyendo espacios." sqref="AB16 Y16:Z16 AD16:AD17 AG16" xr:uid="{12438C3C-F31B-4457-8D52-17F11F7C8520}">
      <formula1>2500</formula1>
    </dataValidation>
  </dataValidations>
  <pageMargins left="0.7" right="0.7" top="0.75" bottom="0.75" header="0.3" footer="0.3"/>
  <pageSetup paperSize="9" scale="43" orientation="portrait" r:id="rId1"/>
  <colBreaks count="1" manualBreakCount="1">
    <brk id="14" max="1048575" man="1"/>
  </colBreaks>
  <ignoredErrors>
    <ignoredError sqref="R22"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B19:B21 B16:B17</xm:sqref>
        </x14:dataValidation>
        <x14:dataValidation type="list" allowBlank="1" showInputMessage="1" showErrorMessage="1" error="Escriba un texto " promptTitle="Cualquier contenido" xr:uid="{79A30B2C-A7DE-4319-B00C-CDBA6C74F67E}">
          <x14:formula1>
            <xm:f>Hoja1!$C$2:$C$5</xm:f>
          </x14:formula1>
          <xm:sqref>G19:G21 G16:G17</xm:sqref>
        </x14:dataValidation>
        <x14:dataValidation type="list" allowBlank="1" showInputMessage="1" showErrorMessage="1" xr:uid="{99C4073F-8490-41CF-A138-FB0D27D789F3}">
          <x14:formula1>
            <xm:f>Hoja1!$D$2:$D$5</xm:f>
          </x14:formula1>
          <xm:sqref>L19:L21 L16:L17</xm:sqref>
        </x14:dataValidation>
        <x14:dataValidation type="list" allowBlank="1" showInputMessage="1" showErrorMessage="1" xr:uid="{40741A02-2F4C-48CF-999F-CF9269234581}">
          <x14:formula1>
            <xm:f>Hoja1!$E$2:$E$4</xm:f>
          </x14:formula1>
          <xm:sqref>S19:S21 S16:S17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28</v>
      </c>
      <c r="B1" s="3" t="s">
        <v>143</v>
      </c>
      <c r="C1" s="3" t="s">
        <v>34</v>
      </c>
      <c r="D1" s="1" t="s">
        <v>39</v>
      </c>
      <c r="E1" s="2" t="s">
        <v>46</v>
      </c>
    </row>
    <row r="2" spans="1:5" x14ac:dyDescent="0.25">
      <c r="A2" s="5">
        <v>1</v>
      </c>
      <c r="B2" s="5" t="s">
        <v>59</v>
      </c>
      <c r="C2" s="5" t="s">
        <v>144</v>
      </c>
      <c r="D2" s="5" t="s">
        <v>86</v>
      </c>
      <c r="E2" s="5" t="s">
        <v>68</v>
      </c>
    </row>
    <row r="3" spans="1:5" x14ac:dyDescent="0.25">
      <c r="A3" s="5">
        <v>2</v>
      </c>
      <c r="B3" s="5" t="s">
        <v>145</v>
      </c>
      <c r="C3" s="5" t="s">
        <v>146</v>
      </c>
      <c r="D3" s="5" t="s">
        <v>66</v>
      </c>
      <c r="E3" s="5" t="s">
        <v>147</v>
      </c>
    </row>
    <row r="4" spans="1:5" x14ac:dyDescent="0.25">
      <c r="A4" s="5">
        <v>3</v>
      </c>
      <c r="B4" s="5" t="s">
        <v>148</v>
      </c>
      <c r="C4" s="5" t="s">
        <v>61</v>
      </c>
      <c r="D4" s="5" t="s">
        <v>149</v>
      </c>
      <c r="E4" s="5" t="s">
        <v>150</v>
      </c>
    </row>
    <row r="5" spans="1:5" x14ac:dyDescent="0.25">
      <c r="A5" s="5">
        <v>4</v>
      </c>
      <c r="B5" s="5" t="s">
        <v>151</v>
      </c>
      <c r="C5" s="5" t="s">
        <v>103</v>
      </c>
      <c r="D5" s="5" t="s">
        <v>107</v>
      </c>
      <c r="E5" s="5"/>
    </row>
    <row r="6" spans="1:5" x14ac:dyDescent="0.25">
      <c r="A6" s="5">
        <v>5</v>
      </c>
      <c r="B6" s="5" t="s">
        <v>152</v>
      </c>
      <c r="C6" s="5"/>
      <c r="D6" s="5"/>
      <c r="E6" s="5"/>
    </row>
    <row r="7" spans="1:5" x14ac:dyDescent="0.25">
      <c r="A7" s="5">
        <v>6</v>
      </c>
      <c r="B7" s="5" t="s">
        <v>153</v>
      </c>
      <c r="C7" s="5"/>
      <c r="D7" s="5"/>
      <c r="E7" s="5"/>
    </row>
    <row r="8" spans="1:5" x14ac:dyDescent="0.25">
      <c r="A8" s="5">
        <v>7</v>
      </c>
      <c r="B8" s="5" t="s">
        <v>100</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2022-01-27T23:21:56Z</dcterms:modified>
  <cp:category/>
  <cp:contentStatus/>
</cp:coreProperties>
</file>