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1/PLANES GESTION 2021/Nivel Central/OTROS DOCUMENTOS/IV TRIMESTRE/Publicaciones/"/>
    </mc:Choice>
  </mc:AlternateContent>
  <xr:revisionPtr revIDLastSave="0" documentId="8_{9150F7C7-DBE5-4064-9DFE-9759BCC5935A}" xr6:coauthVersionLast="47" xr6:coauthVersionMax="47" xr10:uidLastSave="{00000000-0000-0000-0000-000000000000}"/>
  <bookViews>
    <workbookView xWindow="-120" yWindow="-120" windowWidth="29040" windowHeight="15840" xr2:uid="{00000000-000D-0000-FFFF-FFFF00000000}"/>
  </bookViews>
  <sheets>
    <sheet name="relaciones estratégicas" sheetId="1" r:id="rId1"/>
  </sheets>
  <externalReferences>
    <externalReference r:id="rId2"/>
  </externalReferences>
  <definedNames>
    <definedName name="CONTRALORIA">[1]Hoja2!$G$7:$G$8</definedName>
    <definedName name="INDICADOR">[1]Hoja2!$F$2:$F$4</definedName>
    <definedName name="META02">[1]Hoja2!$C$3:$C$6</definedName>
    <definedName name="PROGRAMACION">[1]Hoja2!$D$2:$D$5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25" i="1" l="1"/>
  <c r="AS22" i="1" l="1"/>
  <c r="AR24" i="1" l="1"/>
  <c r="AT24" i="1" s="1"/>
  <c r="AS23" i="1"/>
  <c r="AR23" i="1"/>
  <c r="AR22" i="1"/>
  <c r="AT22" i="1" s="1"/>
  <c r="AR20" i="1"/>
  <c r="AT20" i="1" s="1"/>
  <c r="AR19" i="1"/>
  <c r="AS18" i="1"/>
  <c r="AR18" i="1"/>
  <c r="AT18" i="1" s="1"/>
  <c r="AS17" i="1"/>
  <c r="AR17" i="1"/>
  <c r="AR16" i="1"/>
  <c r="AT16" i="1" s="1"/>
  <c r="AT25" i="1" l="1"/>
  <c r="AT23" i="1"/>
  <c r="AT17" i="1"/>
  <c r="AE22" i="1" l="1"/>
  <c r="AE25" i="1" s="1"/>
  <c r="AD19" i="1"/>
  <c r="AJ20" i="1"/>
  <c r="AE20" i="1"/>
  <c r="Z26" i="1"/>
  <c r="Z21" i="1"/>
  <c r="R25" i="1"/>
  <c r="AM24" i="1"/>
  <c r="AC24" i="1"/>
  <c r="F24" i="1"/>
  <c r="AM23" i="1"/>
  <c r="AH23" i="1"/>
  <c r="AJ23" i="1" s="1"/>
  <c r="AJ25" i="1" s="1"/>
  <c r="AC23" i="1"/>
  <c r="F23" i="1"/>
  <c r="AM22" i="1"/>
  <c r="AH22" i="1"/>
  <c r="AC22" i="1"/>
  <c r="F22" i="1"/>
  <c r="F25" i="1" s="1"/>
  <c r="AM20" i="1"/>
  <c r="AO20" i="1" s="1"/>
  <c r="F20" i="1"/>
  <c r="AM19" i="1"/>
  <c r="AO19" i="1" s="1"/>
  <c r="AH19" i="1"/>
  <c r="AJ19" i="1" s="1"/>
  <c r="AC19" i="1"/>
  <c r="F19" i="1"/>
  <c r="AM18" i="1"/>
  <c r="AO18" i="1" s="1"/>
  <c r="F18" i="1"/>
  <c r="AC17" i="1"/>
  <c r="AE17" i="1" s="1"/>
  <c r="F17" i="1"/>
  <c r="AM16" i="1"/>
  <c r="AO16" i="1" s="1"/>
  <c r="AO21" i="1" s="1"/>
  <c r="AH16" i="1"/>
  <c r="AJ16" i="1" s="1"/>
  <c r="AC16" i="1"/>
  <c r="AE16" i="1" s="1"/>
  <c r="F16" i="1"/>
  <c r="F21" i="1" l="1"/>
  <c r="F26" i="1" s="1"/>
  <c r="AE19" i="1"/>
  <c r="AS19" i="1"/>
  <c r="AT19" i="1" s="1"/>
  <c r="AT21" i="1" s="1"/>
  <c r="AT26" i="1" s="1"/>
  <c r="AJ21" i="1"/>
  <c r="AJ26" i="1" s="1"/>
  <c r="AO26" i="1"/>
  <c r="AE21" i="1"/>
  <c r="AE26" i="1" s="1"/>
  <c r="R26" i="1"/>
</calcChain>
</file>

<file path=xl/sharedStrings.xml><?xml version="1.0" encoding="utf-8"?>
<sst xmlns="http://schemas.openxmlformats.org/spreadsheetml/2006/main" count="301" uniqueCount="186">
  <si>
    <r>
      <t xml:space="preserve">PROCESO
</t>
    </r>
    <r>
      <rPr>
        <b/>
        <sz val="11"/>
        <rFont val="Calibri Light"/>
        <family val="2"/>
      </rPr>
      <t>RELACIONES ESTRATÉGICAS</t>
    </r>
  </si>
  <si>
    <r>
      <rPr>
        <b/>
        <sz val="11"/>
        <color indexed="8"/>
        <rFont val="Calibri Light"/>
        <family val="2"/>
      </rPr>
      <t xml:space="preserve">Código Formato: </t>
    </r>
    <r>
      <rPr>
        <sz val="11"/>
        <color indexed="8"/>
        <rFont val="Calibri Light"/>
        <family val="2"/>
      </rPr>
      <t xml:space="preserve">PLE-PIN-F017
</t>
    </r>
    <r>
      <rPr>
        <b/>
        <sz val="11"/>
        <color indexed="8"/>
        <rFont val="Calibri Light"/>
        <family val="2"/>
      </rPr>
      <t xml:space="preserve">Versión: </t>
    </r>
    <r>
      <rPr>
        <sz val="11"/>
        <color indexed="8"/>
        <rFont val="Calibri Light"/>
        <family val="2"/>
      </rPr>
      <t xml:space="preserve">4
</t>
    </r>
    <r>
      <rPr>
        <b/>
        <sz val="11"/>
        <color indexed="8"/>
        <rFont val="Calibri Light"/>
        <family val="2"/>
      </rPr>
      <t xml:space="preserve">Vigencia desde: </t>
    </r>
    <r>
      <rPr>
        <sz val="11"/>
        <color indexed="8"/>
        <rFont val="Calibri Light"/>
        <family val="2"/>
      </rPr>
      <t xml:space="preserve">26 de enero de 2021
</t>
    </r>
    <r>
      <rPr>
        <b/>
        <sz val="11"/>
        <color indexed="8"/>
        <rFont val="Calibri Light"/>
        <family val="2"/>
      </rPr>
      <t xml:space="preserve">Caso HOLA: </t>
    </r>
    <r>
      <rPr>
        <sz val="11"/>
        <rFont val="Calibri Light"/>
        <family val="2"/>
      </rPr>
      <t>151110</t>
    </r>
  </si>
  <si>
    <t>VIGENCIA DE LA PLANEACIÓN 2021</t>
  </si>
  <si>
    <t>DEPENDENCIAS ASOCIADAS</t>
  </si>
  <si>
    <t>Dirección de Relaciones Políticas</t>
  </si>
  <si>
    <t>CONTROL DE CAMBIOS</t>
  </si>
  <si>
    <t>VERSIÓN</t>
  </si>
  <si>
    <t>FECHA</t>
  </si>
  <si>
    <t>DESCRIPCIÓN DE LA MODIFICACIÓN</t>
  </si>
  <si>
    <t>11 de marzo de 2021</t>
  </si>
  <si>
    <t>Publicación del plan de gestión aprobado. Caso HOLA: 160476</t>
  </si>
  <si>
    <t>27 de abril de 2021</t>
  </si>
  <si>
    <t xml:space="preserve">Para el primer trimestre de la vigencia 2021, el plan de gestión del proceso alcanzó un nivel de desempeño del 100% de acuerdo con lo programado, y del 15% acumulado para la vigencia. Se actualiza programación de la meta transversal "Actualizar el 100% los documentos del proceso conforme al plan de trabajo definido" según comunicación del proceso.  </t>
  </si>
  <si>
    <t>PLAN ESTRATÉGICO INSTITUCIONAL</t>
  </si>
  <si>
    <t>PROGRAMACIÓN DE LA VIGENCIA</t>
  </si>
  <si>
    <t>INDICADOR</t>
  </si>
  <si>
    <t>SEGUIMIENTO PLANES DE GESTIÓN DE LA ALCALDÍA LOCAL</t>
  </si>
  <si>
    <t>SEGUIMIENTO PLAN GESTIÓN PROCESOS ALCALDÍA LOCAL</t>
  </si>
  <si>
    <t xml:space="preserve">I TRIMESTRE </t>
  </si>
  <si>
    <t xml:space="preserve">II TRIMESTRE </t>
  </si>
  <si>
    <t xml:space="preserve">III TRIMESTRE </t>
  </si>
  <si>
    <t xml:space="preserve">IV TRIMESTRE </t>
  </si>
  <si>
    <t>EVALUACIÓN FINAL PLAN DE GESTIÓN</t>
  </si>
  <si>
    <t>FÓRMULA DEL INDICADOR</t>
  </si>
  <si>
    <t>No OE</t>
  </si>
  <si>
    <t>OBJETIVO ESTRATÉGICO</t>
  </si>
  <si>
    <t>MAGNITUD DE LA META</t>
  </si>
  <si>
    <t>No. Meta</t>
  </si>
  <si>
    <t>META PLAN DE GESTIÓN VIGENCIA</t>
  </si>
  <si>
    <t>PONDERACIÓN DE LA META</t>
  </si>
  <si>
    <t>TIPO DE META</t>
  </si>
  <si>
    <t>NOMBRE DEL INDICADOR</t>
  </si>
  <si>
    <t>Numerador</t>
  </si>
  <si>
    <t>Denominador</t>
  </si>
  <si>
    <t>LÍNEA BASE</t>
  </si>
  <si>
    <t>TIPO DE PROGRAMACIÓN</t>
  </si>
  <si>
    <t>UNIDAD DE MEDIDA</t>
  </si>
  <si>
    <t>I TRI</t>
  </si>
  <si>
    <t>II TRI</t>
  </si>
  <si>
    <t>III TRI</t>
  </si>
  <si>
    <t>IV TRI</t>
  </si>
  <si>
    <t>TOTAL PROGRAMACIÓN VIGENCIA</t>
  </si>
  <si>
    <t>TIPO DE INDICADOR</t>
  </si>
  <si>
    <t>ENTREGABLE</t>
  </si>
  <si>
    <t>FUENTE DE INFORMACIÓN</t>
  </si>
  <si>
    <t>RESPONSABLES DE LA ACTIVIDAD</t>
  </si>
  <si>
    <t>MÉTODO DE VERIFICACIÓN PARA EL SEGUIMIENTO</t>
  </si>
  <si>
    <t>PROGRAMADO</t>
  </si>
  <si>
    <t>EJECUTADO</t>
  </si>
  <si>
    <t>RESULTADO DE LA MEDICIÓN</t>
  </si>
  <si>
    <t>ANÁLISIS DE AVANCE</t>
  </si>
  <si>
    <t>MEDIO DE VERIFICACIÓN</t>
  </si>
  <si>
    <t>SUMATORIA DE LO EJECUTADO EN CADA TRIMESTRE</t>
  </si>
  <si>
    <t>RESULTADO NUMÉRICO DE LA MEDICIÓN ANUAL</t>
  </si>
  <si>
    <t>ANÁLISIS DE RESULTADO</t>
  </si>
  <si>
    <t>Fortalecer las relaciones de confianza con las corporaciones político-administrativas de elección popular y con la región, facilitando la aprobación de iniciativas que permitan atender las demandas ciudadanas</t>
  </si>
  <si>
    <t>Tramitar el 100% de los asuntos normativos, legislativos y de control político que realicen las Corporaciones de Elección Popular del orden nacional y distrital</t>
  </si>
  <si>
    <t>Gestión</t>
  </si>
  <si>
    <t>Porcentaje de trámites realizados en las Corporaciones de Elección Popular</t>
  </si>
  <si>
    <t>Trámites realizados con las Corporaciones de Elección Popular</t>
  </si>
  <si>
    <t>Trámites solicitados por  las Corporaciones de Elección Popular  X 100</t>
  </si>
  <si>
    <t>100%
Fuente: Plan de Gestión vigencia 2020</t>
  </si>
  <si>
    <t>Constante</t>
  </si>
  <si>
    <t xml:space="preserve">Porcentaje de Trámites con las Corporaciones de Elección Popular realizados </t>
  </si>
  <si>
    <t>Eficacia</t>
  </si>
  <si>
    <t>Reporte de seguimiento a las proposiciones, derechos de petición, solicitudes de información de los asuntos normativos, legislativos y de control político remitidos por las Corporaciones de Elección Popular del orden nacional y distrital.</t>
  </si>
  <si>
    <t xml:space="preserve">Asuntos Normativos: Estadísticas de trámites realizados a los proyectos de Acuerdo.
Congreso: : Estadísticas de trámites realizados a los proyectos de ley.
Control Político: Respuestas a las proposiciones del Concejo de Bogotá, D.C., que sean de competencia del Sector Gobierno.
</t>
  </si>
  <si>
    <t xml:space="preserve">ASUNTOS NORMATIVOS  - CONCEJO DE BOGOTÁ, D.C.:  Para el I trimestre de la vigencia 2021 se tramitaron las solitudes de comentarios de los 167 proyectos de acuerdo radicados en la Secretaría General del Concejo de inicitaivas de los Honorables Concejales.
Se radicaron 40 posiciones unificadas de la Adminsitración Distrital para proyectos de acuerdo de primer debaste 
Se radicaron 5 posiciones unficadas de la AdministraciónDistrital para proyectos de acuerdo de segundo debate 
Se  llevaron a cabo 24 mesas de trabajo.
CONTROL POLÍTICO - CONCEJO DE BOGOTÁ, D.C.: Se realizó el 100% de los trámites con el Concejo de Bogotá: Durante el primer trimestre del 2021, el equipo de Control Político se encargó de recibir y dar el respectivo trámite, seguimiento y respuesta oportuna a todos los cuestionarios enviados por el Concejo de Bogotá: 
El Concejo de Bogotá, D.C., remitió a la Secretaría Distrital de Gobierno 64 proposiciones en las que fue citado el Secretario, es importante mencionar que todas las 64 proposiciones fueron contestadas en término y no quedó ninguna pendiente fuera del trimestre.
En cuanto a las respuestas a los entes de control, se dio respuesta a 2 solicitudes por parte de la Personería de Bogotá a la Secretaria Distrital de Gobierno. Dichas solicitudes fueron contestadas en término y no quedó ninguna pendiente.
El Secretario Dsitrital de Gobierno fue citado a 13 debates de control político, siendo de competencia de la entidad (9) proposiciones. Por lo tanto, se enviaron las respuestas de las proposiciones citadas, a los asesores de despacho para la elaboración de presentaciones y documentos que sirvieron como insumos para dichos debates
CONGRESO: Durante el primer trimestre del 2021 se realizó un avance eimportante en los trámites de los Proyectos de Ley que tienen impacto en el Distritco Capital y también se dio respuesta a todas las solicitudes radicadas por los Congresistas. 
CONSOLIDADO:
Proyectos nuevos priorizados: 6
Posiciones unificadas: 12
Mesas de trabajo:3
Derechos de Petición:  20
Proposiciones y Audiencias: 4
Proyectos priorizados vigentes: 40
</t>
  </si>
  <si>
    <t>ASUNTOS NORMATIVOS  - CONCEJO DE BOGOTÁ, D.C.: Las evidencias del equipo de Asuntos Normativos se encuentras cargadas en la carepta compartida de la Dirección de Relaciones Políticas https://gobiernobogota.sharepoint.com/:f:/s/grDireccionRelacionesPoliticas/EijJH1SMCIdOoOyYqeRr0Q0BF_dExJ7D848JyTcwQz0e2Q?e=Ksog1p
CONTROL POLÍTICO - CONCEJO DE BOGOTÁ, D.C.:Las evidencias del trabajo realizado por el Grupo Control Político en físico reposan en las carpetas de la Dirección de Relaciones Políticas, y en medio magnético se encuentran dentro de las carpetas compartidas de la DRP:https://gobiernobogota.sharepoint.com/sites/grDireccionRelacionesPoliticas/Documentos%20compartidos/Forms/AllItems.aspx?viewid=8d40e499%2D8047%2D489a%2D8400%2Dd51d6af305ba&amp;id=%2Fsites%2FgrDireccionRelacionesPoliticas%2FDocumentos%20compartidos%2FControl%20Pol%C3%ADtico%2FA%C3%91O%202021
CONGRESO: Las evidencias de los avances y logros descritos anteriormente se encuentran consignados en el Archivo digital correspondiente al (Anexo Congreso/ 2021) que hace parte integral del archivo de la Secretaria de Gobierno. Link (https://gobiernobogota.sharepoint.com/sites/grDireccionRelacionesPoliticas/Documentos%20compartidos/Forms/AllItems.aspx?viewid=8d40e499%2D8047%2D489a%2D8400%2Dd51d6af305ba&amp;id=%2Fsites%2FgrDireccionRelacionesPoliticas%2FDocumentos%20compartidos%2FCongreso%2F2021)</t>
  </si>
  <si>
    <t>Ejecutar una (1) agenda con las Corporaciones de Elección Local, conforme a los instructivos y anexos técnicos que se determinen sobre esta materia.</t>
  </si>
  <si>
    <t>Agenda con las Corporaciones de Elección Local.</t>
  </si>
  <si>
    <t>Número de agendas de trabajo realizadas</t>
  </si>
  <si>
    <t>N/A</t>
  </si>
  <si>
    <t>Suma</t>
  </si>
  <si>
    <t>Agenda de trabajo ejecutada - INFORME</t>
  </si>
  <si>
    <t>Agenda de trabajo formulada y ejecutada</t>
  </si>
  <si>
    <t>No programada</t>
  </si>
  <si>
    <t>No programada para el I Trimestre de 2021</t>
  </si>
  <si>
    <t>Elaborar un (1) documento sobre la gestión de los asuntos políticos en el Distrito Capital, que identifique la caracterización y conformación del Cabildo Distrital, el trámite de los asuntos normativos y la atención de los temas sobre el control político.</t>
  </si>
  <si>
    <t>Documento sobre la gestión de los asuntos políticos en el Distrito Capital 2021</t>
  </si>
  <si>
    <t>Número de documentos sobre la gestión de los asuntos políticos en el Distrito Capital terminados</t>
  </si>
  <si>
    <t>1 Documento vigencia 2020</t>
  </si>
  <si>
    <t>Documento Asuntos Políticos</t>
  </si>
  <si>
    <t>Monitoreo a las  sesiones del Concejo de Bogotá, D.C., y trámites normativos y de control Político.</t>
  </si>
  <si>
    <t>Mantener actualizada al 100% la información de la herramienta Estratégica para el Seguimiento y Monitoreo de Acción Política – HESMAP, como insumo para la elaboración de informes y seguimiento a la gestión con las corporaciones de elección de los niveles nacional y distrital.</t>
  </si>
  <si>
    <t>Porcentaje de actualización HESMAP</t>
  </si>
  <si>
    <t>Actualización de información realizada</t>
  </si>
  <si>
    <t>Actualización de información programada X 100</t>
  </si>
  <si>
    <t xml:space="preserve"> Información al  100% actualizada  vigencia 2020</t>
  </si>
  <si>
    <t xml:space="preserve">Reporte de la  Actualización de la información en  la herramienta HESMAP </t>
  </si>
  <si>
    <t>Información de trámites con: el Concejo de Bogotá, el Congreso de la Republica, Corporaciones de Elección Popular y/o Actores Políticos. 
Información generada desde el  Observatorio de Asuntos Políticos</t>
  </si>
  <si>
    <t>El reporte de actualización señala que las bases de datos del sistema de información se encuentran actualizadas conforme a los registros que se reportan desde el Concejo de Bogotá y el Congreso de la República para el primer trimestre. Por otro lado, se encuentra cargada la información de monitoreo de sesiones del Concejo, derechos de petición y mesas de trabajo, que son registros que se generan por demanda ante la Secretaría Distrital de Gobierno.</t>
  </si>
  <si>
    <t>Reporte de actualización de bases de datos HESMAP
Las evidencias detalladas se encuentran cargadas en las carpetas compartidas de la Dirección de Relaciones Políticas</t>
  </si>
  <si>
    <t>Elaborar 1 documento de la especificación funcional para el módulo de JAL en HESMAP</t>
  </si>
  <si>
    <t>Retadora (de mejora)</t>
  </si>
  <si>
    <t xml:space="preserve">Mesas de trabajo </t>
  </si>
  <si>
    <t>Mesas de trabajo realizadas</t>
  </si>
  <si>
    <t>Mesas de trabajo programadas X 100</t>
  </si>
  <si>
    <t>Documento</t>
  </si>
  <si>
    <t xml:space="preserve">Documento de especificación funcional </t>
  </si>
  <si>
    <t xml:space="preserve">Caracterización de los 184 ediles del distrito
Mesas de trabajo y temas de interés
Seguimiento a las sesiones de las JAL   </t>
  </si>
  <si>
    <t xml:space="preserve">Actas de mesas </t>
  </si>
  <si>
    <t>Para la elaboración del documento de especificación se requiere inicialmente de la normalización de las variables a consignar en el sistema de información. Es así que se creó una matriz de seguimiento a las mesas de trabajo de las Juntas Administradoras Locales, con el propósito de valorar y hacer seguimiento a los reportes que por demanda se den en estos espacios de concertación con los actores políticos y la cicudadanía.</t>
  </si>
  <si>
    <t>Matriz solicitudes JAL
Las evidencias se encuentran cargadas en las carpetas compartidas de la Dirección de Relaciones Políticas</t>
  </si>
  <si>
    <t>Total metas procesos Alcaldía local (80%)</t>
  </si>
  <si>
    <t>Fortalecer la gestión institucional aumentando las capacidades de la entidad para la planeación, seguimiento y ejecución de sus metas y recursos, y la gestión del talento humano.</t>
  </si>
  <si>
    <t>T1</t>
  </si>
  <si>
    <t>Obtener una calificación semestral del 80% en la medición de desempeño ambiental, de acuerdo a los parámetros establecidos en la herramienta construida por la OAP</t>
  </si>
  <si>
    <t>Sostenibilidad del sistema de gestión</t>
  </si>
  <si>
    <t>Criterios ambientales</t>
  </si>
  <si>
    <t>Número de criterios ambientales cumplidos</t>
  </si>
  <si>
    <t>Total de criterios ambientales establecidos</t>
  </si>
  <si>
    <t>Porcentaje de buenas prácticas ambientales implementadas</t>
  </si>
  <si>
    <t>EFICACIA</t>
  </si>
  <si>
    <t>Herramienta Oficina Asesora de Planeación</t>
  </si>
  <si>
    <t>Aplicación de la meta: dependencias del proceso.
Reporte de la meta: Oficina Asesora de Planeación</t>
  </si>
  <si>
    <t>Listas de chequeo al cumplimiento de criterios ambientales remitidos por la OAP</t>
  </si>
  <si>
    <t>T2</t>
  </si>
  <si>
    <t>Actualizar el 100% los documentos del proceso conforme al plan de trabajo definido.</t>
  </si>
  <si>
    <t>Actualización documental</t>
  </si>
  <si>
    <t>Número de documentos actualizados del proceso</t>
  </si>
  <si>
    <t>Número de documentos programados a actualizar en el plan de trabajo X  100</t>
  </si>
  <si>
    <t xml:space="preserve">Documentos con actualización en el LMDI </t>
  </si>
  <si>
    <t xml:space="preserve">Casos Hola de actualización generados
Listado Maestro de Documentos 
Matiz </t>
  </si>
  <si>
    <t>MATIZ publicación del Procedimiento formalizado en el MIPG</t>
  </si>
  <si>
    <t>T3</t>
  </si>
  <si>
    <t>Participar del 100% de las capacitaciones que se realicen en gestión de riesgos, planes de mejora, y sistema de gestión institucional</t>
  </si>
  <si>
    <t>Participación en capacitaciones</t>
  </si>
  <si>
    <t>Número de capacitaciones en las que se participó</t>
  </si>
  <si>
    <t>Número de capacitaciones convocadas X 100</t>
  </si>
  <si>
    <t>Capacitaciones realizadas</t>
  </si>
  <si>
    <t>No  programada</t>
  </si>
  <si>
    <t>Registros de participación</t>
  </si>
  <si>
    <t>Listado de asistencia
Video de la reunión
Presentación</t>
  </si>
  <si>
    <t>Carpeta compartida de registros de asistencia  - OAP</t>
  </si>
  <si>
    <t>Total metas transversales (20%)</t>
  </si>
  <si>
    <t xml:space="preserve">Total plan de gestión </t>
  </si>
  <si>
    <t>Listado maestro de documentos - MATIZ</t>
  </si>
  <si>
    <t>El proceso actualizó los siguientes documentos, de acuerdo con el listado maestro de documentos:  Procedimiento Gestión de Asuntos Electorales, Procedimiento para el Trámite de los Proyectos de Acuerdo, Plan de acción - asuntos electorales, Formato único para emisión de comentarios proyectos de acuerdo Dirección de Relaciones Políticas, y Formato de asignación de responsables y sectores competentes</t>
  </si>
  <si>
    <t>Durante el segundo trimestre del 2021 se realizó una efectiva gestión de 14 requerimientos elevados por parte de las Juntas Administradoras Locales, dentro de las cuales se destacan Derechos de Petición, mesas de trabajo y recepción de proyectos de acuerdo locales. Por otra parte se ha realizado la constante actualización del directorio de ediles en cuanto a números de contacto y correos electrónicos, tambien se vincularon dentro del directorio distrital los presidentes de las Juntas Administradoras Locales  y por ultimo se realizó el seguimiento a una sesión para la elección de la terna en la localidad de los Martires.</t>
  </si>
  <si>
    <t>HESMAP</t>
  </si>
  <si>
    <t>No programada para el II Trimestre de 2021</t>
  </si>
  <si>
    <t>ASUNTOS NORMATIVOS  - CONCEJO DE BOGOTÁ, D.C.: Las evidencias del equipo de Asuntos Normativos se encuentras cargadas en la carepta compartida de la Dirección de Relaciones Políticas https://gobiernobogota.sharepoint.com/:f:/s/grDireccionRelacionesPoliticas/EijJH1SMCIdOoOyYqeRr0Q0BF_dExJ7D848JyTcwQz0e2Q?e=Ksog1p
CONTROL POLÍTICO - CONCEJO DE BOGOTÁ, D.C. las evidencias del trabajo realizado por el Grupo Control Político en físico reposan en las carpetas de la Dirección de Relaciones Políticas, y en medio magnético se encuentran dentro de las carpetas compartidas de la DRP:
https://gobiernobogota.sharepoint.com/:f:/s/grDireccionRelacionesPoliticas/ErsflbREFQ5Lk76mUuHREDQBwc7Uh56tIxU1YofmHxTcaQ?e=svmqOw
CONGRESO: Las evidencias de los avances y logros descritos anteriormente se encuentran consignados en el Archivo digital correspondiente al (Anexo Congreso/ 2021) que hace parte integral del archivo de la Secretaria de Gobierno. Link (https://gobiernobogota.sharepoint.com/sites/grDireccionRelacionesPoliticas/Documentos%20compartidos/Forms/AllItems.aspx?viewid=8d40e499%2D8047%2D489a%2D8400%2Dd51d6af305ba&amp;id=%2Fsites%2FgrDireccionRelacionesPoliticas%2FDocumentos%20compartidos%2FCongreso%2F2021)</t>
  </si>
  <si>
    <t>Matriz de seguimiento a compromisos de actividades de acercamiento</t>
  </si>
  <si>
    <t>30 de julio de 2021</t>
  </si>
  <si>
    <t>ASUNTOS NORMATIVOS  - CONCEJO DE BOGOTÁ, D.C.:  Para el II trimestre de la vigencia 2021 se tramitaron las solitudes de comentarios de los 122  proyectos de acuerdo radicados en la Secretaría General del Concejo 
Se radicaron 65 posiciones unificadas de la Adminsitración Distrital para proyectos de acuerdo de primer debaste.
Se radicaron 8 posiciones unficadas de la AdministraciónDistrital para proyectos de acuerdo de segundo debate.
Se  llevaron a cabo 24 mesas de trabajo.
CONTROL POLÍTICO - CONCEJO DE BOGOTÁ, D.C. Se realizó el 100% de los trámites con el Concejo de Bogotá: Durante el segundo trimestre del 2021, el equipo de Control Político se encargó de recibir y dar el respectivo trámite, seguimiento y respuesta oportuna a todos los cuestionarios enviados por el Concejo de Bogotá: 
El Concejo de Bogotá, D.C., remitió a la Secretaría Distrital de Gobierno 67 proposiciones en las que fue citado el Secretario, es importante mencionar que todas las 67 proposiciones fueron contestadas en término y no quedó ninguna pendiente fuera del trimestre.
CONGRESO: Durante el segundo trimestre del 2021 se realizó un avance importante en los trámites de los Proyectos de Ley que tienen impacto en el Distrito Capital y también se dio respuesta a todas las solicitudes radicadas por los Congresistas. Asi mismo, con la terminacion de la legislatura se realizo la verificacion de los proyectos archivados, sancionados y los Proyectos que continuan vigentes para la segunda legislatura. 
Consolidado II trimestre:
Proyectos nuevos priorizados: 16
Posiciones unificadas: 9
Mesas de trabajo: 3
Derechos de Petición: 7
Proposiciones y Audiencias: 4
Proyectos priorizados vigentes: 17
En cuanto a las respuestas a los entes de control, se dio respuesta a 1 solicitud por parte de la Personería de Bogotá a la Secretaria Distrital de Gobierno. Dicha solicitud fue contestada en término y no quedó ninguna pendiente.
El Secretario Dsitrital de Gobierno fue citado a 15 debates de control político, siendo de competencia de la entidad (10) proposiciones. Por lo tanto, se enviaron las respuestas de las proposiciones citadas, a los asesores de despacho para la elaboración de presentaciones y documentos que sirvieron como insumos para dichos debates.</t>
  </si>
  <si>
    <t>La información en las bases de datos de Hesmap se encuentra actualizada en un 100%; esta actualización corresponde al registro total en asuntos normativos, control político, derechos de petición, mesas de trabajo, sesiones del concejo, así como a la actualización de temáticas y autores de los mismos.</t>
  </si>
  <si>
    <t xml:space="preserve">Las actas, los informes, la matriz de seguimiento a compromisos, los oficios de respuesta y directorios, se encuentran cargados en la siguiente ruta:
https://gobiernobogota.sharepoint.com/:f:/s/grDireccionRelacionesPoliticas/Er7XNSe_zRpOssE4TVyQ1rEBJRCdrTArySryRmzs2y06Yw?e=PdbVJh  </t>
  </si>
  <si>
    <r>
      <rPr>
        <b/>
        <sz val="9"/>
        <color indexed="30"/>
        <rFont val="Calibri"/>
        <family val="2"/>
      </rPr>
      <t>Dirección de Relaciones Políticas</t>
    </r>
    <r>
      <rPr>
        <sz val="9"/>
        <color indexed="30"/>
        <rFont val="Calibri"/>
        <family val="2"/>
      </rPr>
      <t xml:space="preserve">
Total de servidores públicos: 41 personas
Huella de carbono: 38 personas responden la encuesta.
Participantes actividades ambientales: Sistema de acueducto de Bogotá (01), Energías renovables(0), buenas practicas ambientales(0).- 0 participaciones
Participantes movilidad sostenible: Ciclorutas y Ley pro-bici - 0 participaciones
Participación semana ambiental: 0 participaciones
</t>
    </r>
    <r>
      <rPr>
        <b/>
        <sz val="9"/>
        <color indexed="30"/>
        <rFont val="Calibri"/>
        <family val="2"/>
      </rPr>
      <t xml:space="preserve">Dirección de Convivencia y Dialogo Social
</t>
    </r>
    <r>
      <rPr>
        <sz val="9"/>
        <color indexed="30"/>
        <rFont val="Calibri"/>
        <family val="2"/>
      </rPr>
      <t xml:space="preserve">Total servidores reportados: 87
Participación encuesta huella: 56
Reporte consumo de papel a tercera semana de junio
Participación actividades ambientales: día del agua (0), energías renovables (8), buenas prácticas ambientales (10)
Participación actividades movilidad: Ley probici (5), malla vial (3)
Semana ambiental (5) participaciones </t>
    </r>
  </si>
  <si>
    <t>Reporte de gestión ambiental OAP</t>
  </si>
  <si>
    <t>La Dirección de Relaciones Políticas asistió a la capacitación brindada a los promotores de mejora, en la que se brindaron lineamientos sobre la gestión de riesgos, planes de mejora, planeación institucional y PAAC.</t>
  </si>
  <si>
    <t xml:space="preserve">Registro de asistencia Teams. </t>
  </si>
  <si>
    <t>Para el segundo trimestre de la vigencia 2021, el plan de gestión del proceso alcanzó un nivel de desempeño del 97,5% de acuerdo con lo programado, y del 47,42% acumulado para la vigencia.</t>
  </si>
  <si>
    <t>3 de noviembre de 2021</t>
  </si>
  <si>
    <t xml:space="preserve">ASUNTOS NORMATIVOS  - CONCEJO DE BOGOTÁ, D.C.:  Para el III trimestre de la vigencia 2021 se tramitaron las solitudes de comentarios de los 144 proyectos de acuerdo radicados en la Secretaría General del Concejo de inicitaivas de los Honorables Concejales.
Se radicaron 25 posiciones unificadas de la Adminsitración Distrital para proyectos de acuerdo de primer debaste 
Se radicaron 9 posiciones unficadas de la AdministraciónDistrital para proyectos de acuerdo de segundo debate 
Se  llevaron a cabo 29 mesas de trabajo.
CONTROL POLÍTICO - CONCEJO DE BOGOTÁ, D.C. Se realizó el 100% de los trámites con el Concejo de Bogotá: Durante el tercer trimestre del 2021, el equipo de Control Político se encargó de recibir y dar el respectivo trámite, seguimiento y respuesta oportuna a todos los cuestionarios enviados por el Concejo de Bogotá: 
El Concejo de Bogotá, D.C., remitió a la Secretaría Distrital de Gobierno 81 proposiciones en las que fue citado el Secretario, es importante mencionar que 76 proposiciones fueron contestadas en término y  siete (7) quedaron pendientes por responder para el mes de octubre teniendo en cuenta que aun se encuentran dentro de los términos estipulados por el Concejo de Bogotá.
En cuanto a las respuestas a los entes de control, se brindó respuesta de copia a (3) solicitudes de respuesta a cuestionarios de proposiciones a la Personería de Bogotá y se dio respuesta a una (1) solicitud de la Contraloría.Dicha, solicitudes contestadas en término y se encuentran en trámite (2) en el tiempo reglamentario. 
En el tercer trimestre de 2021, el Secretario Distrital de Gobierno fue citado a (20) debates de control político, en julio (5), en agosto (4) y en septiembre (8). Las proposiciones en las cuales la entidad tenía competencia fueron en total 16, distribuidas así: en julio (5), en agosto (3) y en septiembre (11). Por lo tanto, se enviaron las respuestas de las proposiciones citadas, a los asesores de despacho para la elaboración de presentaciones y documentos que sirvieron como insumos para dichos debates.
CONGRESO: Durante el tercer trimestre del 2021 se realizó un avance importante en los trámites de los Proyectos de Ley que tienen impacto en el Distrito Capital y también se dio respuesta a todas las solicitudes radicadas por los Congresistas. Asi mismo, con la terminacion de la legislatura se realizo la verificacion de los proyectos archivados, sancionados y los Proyectos que continuan vigentes. 
</t>
  </si>
  <si>
    <t>ASUNTOS NORMATIVOS  - CONCEJO DE BOGOTÁ, D.C.: Las evidencias del equipo de Asuntos Normativos se encuentras cargadas en la carepta compartida de la Dirección de Relaciones Políticas https://gobiernobogota.sharepoint.com/:f:/s/grDireccionRelacionesPoliticas/EijJH1SMCIdOoOyYqeRr0Q0BF_dExJ7D848JyTcwQz0e2Q?e=Ksog1p
CONTROL POLÍTICO-CONCEJO DE BOGOTÁ Control Político con el Concejo de Bogotá, las evidencias del trabajo realizado por el Grupo Control Político en físico reposan en las carpetas de la Dirección de Relaciones Políticas, y en medio magnético se encuentran dentro de las carpetas compartidas de One Drive de la DRP:
https://n9.cl/z2o03
CONGRESO: Las evidencias de los avances y logros descritos anteriormente se encuentran consignados en el Archivo digital correspondiente al (Anexo Congreso/ 2021) que hace parte integral del archivo de la Secretaria de Gobierno. Link (https://gobiernobogota.sharepoint.com/sites/grDireccionRelacionesPoliticas/Documentos%20compartidos/Forms/AllItems.aspx?viewid=8d40e499%2D8047%2D489a%2D8400%2Dd51d6af305ba&amp;id=%2Fsites%2FgrDireccionRelacionesPoliticas%2FDocumentos%20compartidos%2FCongreso%2F2021)</t>
  </si>
  <si>
    <t>Meta cumplida en el II trimestre de 2021</t>
  </si>
  <si>
    <t>No programada para el III Trimestre de 2021</t>
  </si>
  <si>
    <t>El sistema de información se mantiene actualizado con las bases de datos de los procesos misionales, se agregaron mas funcionalidades en HESMAP como plan piloto para relacionar los informes que los sectores de la administración envían a la SDG, así mismo se inicia el desarrollo evolutivo para el módulo de Juntas Administradoras Locales
Soporte.
Backup de datos de octubre 2021
aplicativo HESMAP
Archivo word con actualizaciones mencionadas.</t>
  </si>
  <si>
    <t>Sistema de información HESMAP</t>
  </si>
  <si>
    <t>Se reestructuró la matriz inicial que contiene información de los requerimientos de las corporaciones para posteriormente alimentar el módulo JAL en HESMAP, de una manera automatizada y mas eficaz</t>
  </si>
  <si>
    <t>la matriz de excel con los requerimientos de estas corporaciones durante todo el 2021 se encuentra cargada en la ruta especificada de evidencias del tercer trimestre</t>
  </si>
  <si>
    <t>Para el tercer trimestre de la vigencia 2021, el plan de gestión del proceso alcanzó un nivel de desempeño del 86% de acuerdo con lo programado, y del 60,67% acumulado para la vigencia.</t>
  </si>
  <si>
    <t>ASUNTOS NORMATIVOS  - CONCEJO DE BOGOTÁ, D.C.: Las evidencias del equipo de Asuntos Normativos se encuentras cargadas en la carepta compartida de la Dirección de Relaciones Políticas https://gobiernobogota.sharepoint.com/:f:/s/grDireccionRelacionesPoliticas/EijJH1SMCIdOoOyYqeRr0Q0BF_dExJ7D848JyTcwQz0e2Q?e=Ksog1p
CONTROL POLÍTICO-CONCEJO DE BOGOTÁ, las evidencias del trabajo realizado por el Grupo Control Político en físico reposan en las carpetas de la Dirección de Relaciones Políticas, y en medio magnético se encuentran dentro de las carpetas compartidas de One Drive de la DRP:
https://gobiernobogota.sharepoint.com/:f:/s/grDireccionRelacionesPoliticas/ErsflbREFQ5Lk76mUuHREDQBwc7Uh56tIxU1YofmHxTcaQ?e=8NcyV5
CONGRESO: Las evidencias de los avances y logros descritos anteriormente se encuentran consignados en el archivo digital (CONGRESO 2021) el cual hace parte integral del ONE DRIVE de la Dirección de Relaciones Políticas.
https://gobiernobogota-my.sharepoint.com/personal/fernanda_diaz_gobiernobogota_gov_co/_layouts/15/onedrive.aspx?id=%2Fsites%2FgrDireccionRelacionesPoliticas%2FDocumentos%20compartidos%2FCongreso%2F2021&amp;listurl=https%3A%2F%2Fgobiernobogota%2Esharepoint%2Ecom%2Fsites%2FgrDireccionRelacionesPoliticas%2FDocumentos%20compartidos&amp;viewid=8d40e499%2D8047%2D489a%2D8400%2Dd51d6af305ba</t>
  </si>
  <si>
    <t>Durante el cuarto trimestre se avanzó en la elaboración del módulo JAL en HESMAP dentro de la sección Gestión Territorial, donde se han consignado de manera cronológica todos los seguimientos a sesiones, requerimientos y solicitudes elevadas por las Juntas Administradoras Locales en la vigencia 2021</t>
  </si>
  <si>
    <t>Las evidencias estan cargadas en los meses correspondientes en las carpetas compartidas de OneDrive de los informes ejecutivos del proyecto de inversión 7799 vigencia 2021.</t>
  </si>
  <si>
    <t>Se realizó 1 documento que sintetiza las posturas de los concejales frente al plan de ordenamiento territorial (POT). A partir la matriz construida sobre los planteamientos de los concejales relacionados con los asuntos de planeación urbana, entre el 15 enero de 2020 y el 15 de julio de 2021, para cada uno de los concejales se elaboró una ficha, que contiene: localidad con máxima votación, principales problemáticas urbanas en la localidad en la cual concentró sus votos, gráfica que visualiza los temas más reiterativos y, una sinopsis de sus posiciones.   
Por otra parte</t>
  </si>
  <si>
    <t xml:space="preserve">https://gobiernobogota.sharepoint.com/:b:/s/grDireccionRelacionesPoliticas/EaKvV89m0tdFgZQ9dGgpocQBOqhWjH1tcNHndCh2A224iQ?e=2XwSrZ </t>
  </si>
  <si>
    <t>El reporte de actualización señala que las bases de datos del sistema de información se encuentran actualizadas conforme a los registros que se reportan desde el Concejo de Bogotá y el Congreso de la República para el periodo. Por otro lado, se encuentra cargada la información de monitoreo de sesiones del Concejo, derechos de petición y mesas de trabajo, que son registros que se generan por demanda ante la Secretaría Distrital de Gobierno.</t>
  </si>
  <si>
    <t>Se tramitó el 100% de los asuntos normativos, legislativos y de control político que realicen las Corporaciones de Elección Popular del orden nacional y distrital</t>
  </si>
  <si>
    <t>ASUNTOS NORMATIVOS  - CONCEJO DE BOGOTÁ, D.C.:  Para el IV trimestre de la vigencia 2021 se tramitaron las solitudes de comentarios de los 109 proyectos de acuerdo radicados en la Secretaría General del Concejo de inicitaivas de los Honorables Concejales.
Se radicaron 3 posiciones unificadas de la Adminsitración Distrital para proyectos de acuerdo de primer debaste 
Se radicaron 5 posiciones unficadas de la AdministraciónDistrital para proyectos de acuerdo de segundo debate 
Se  llevaron a cabo 8 mesas de trabajo.
CONTROL POLÍTICO - CONCEJO DE BOGOTÁ, D.C. Se realizó el 100% de los trámites con el Concejo de Bogotá: Durante el cuarto trimestre del 2021, el equipo de Control Político se encargó de recibir y dar el respectivo trámite, seguimiento y respuesta oportuna a todos los cuestionarios enviados por el Concejo de Bogotá: 
El Concejo de Bogotá, D.C., remitió a la Secretaría Distrital de Gobierno 47 proposiciones en las que fue citado el Secretario, es importante mencionar que el 100% de las respuestas fueron contestadas en término.
En cuanto a las respuestas a los entes de control, se brindó respuesta de copia a (2) solicitudes de respuesta a cuestionarios de proposiciones a la Personería de Bogotá.
En el cuarto trimestre de 2021, el Secretario Distrital de Gobierno fue citado fue citado a (16) debates de control político, en octubre (4), en noviembre (8) y en diciembre (4). Las proposiciones en las cuales la entidad tenía competencia fueron en octubre (2), en noviembre (2) y en diciembre (2). Por lo tanto, se enviaron las respuestas de las proposiciones citadas, a los asesores de despacho y se gestionó con las dependencias responsables la elaboración de presentaciones y documentos que sirvieron como insumos para dichos debates.
CONGRESO: Durande el IV triestre se realizó seguimiento a los proyectos de Ley que cursan en el Congreso de la República y que tienen impacto en el Distrito de Bogotá, asi mismo, se dio respuesta oportuna a  los Derechos de Petición o debates de control político citados por Congresistas.   
Mesas de trabajo:8
Posiciones Unificadas:7
Control Político 4
Derechos de Petición: 10</t>
  </si>
  <si>
    <t>Durante el segundo trimestre se realizaron 12 actividades de acercamiento con diferentes localidades para visualizar las necesidades y desde la dirección de relaciones políticas convocar las mesas de trabajo necesarias para gestionar dichas solicitudes por parte de los ediles.</t>
  </si>
  <si>
    <t>Meta cumplida. Se realizaron actividades de acercamiento con diferentes localidades para visualizar las necesidades y desde la dirección de relaciones políticas convocar las mesas de trabajo necesarias para gestionar dichas solicitudes por parte de los ediles. Adicionalmente, se avanzó en la elaboración del módulo JAL en HESMAP dentro de la sección Gestión Territorial, donde se han consignado de manera cronológica todos los seguimientos a sesiones, requerimientos y solicitudes elevadas por las Juntas Administradoras Locales en la vigencia 2021</t>
  </si>
  <si>
    <t>El sistema de información se mantiene actualizado con las bases de datos de los procesos misionales. Esta actualización permanente nos permitió generar reportes con este nivel de confianza. El reporte de actualización señala que las bases de datos del sistema de información se encuentran actualizadas conforme a los registros que se reportan desde el Concejo de Bogotá y el Congreso de la República para el periodo. Por otro lado, se encuentra cargada la información de monitoreo de sesiones del Concejo, derechos de petición y mesas de trabajo, que son registros que se generan por demanda ante la Secretaría Distrital de Gobierno.</t>
  </si>
  <si>
    <t>Dirección de Relaciones Políticas
Reporte de consumo de papel al día hasta el 30-12-2021.
Calificación obtenida en la inspección 83%. 
Participación en actividades ambientales en el segundo semestre 3 personas en la jornada : ¿ Cuál es tu papel?. Actividad 26-11-2021
Dirección de Convivencia y Dialogo Social
Reporte consumo de papel con reporte hasta noviembre
participación de 16 personas en las actividades de cual es tu papel
inspección ambiental con un 83% de cumplimiento</t>
  </si>
  <si>
    <t>El proceso actualizó los siguientes documentos: RES-P004 Procedimiento de gestión de iniciativas de control político - Concejo de Bogotá D.C, RES-F001 Formato de seguimiento a tramites de proposiciones, y RES-F008 Formato control de seguimiento a compromisos - juntas administradoras locales</t>
  </si>
  <si>
    <t>MATIZ
Listado maestro de documentos</t>
  </si>
  <si>
    <t>El proceso actualizó su caracterización, en MATIZ.</t>
  </si>
  <si>
    <t xml:space="preserve">El proceso actualizó parte de su documentación. Las nuevas versiones se encuentran publicadas y disponibles en MATIZ. </t>
  </si>
  <si>
    <t>El proceso participó en las reuniones y capacitaciones brindadas para la mejora del sistema de gestión institucional</t>
  </si>
  <si>
    <t>Soportes de reuniones y capacitaciones</t>
  </si>
  <si>
    <t>Documento Sistema de información HESMAP</t>
  </si>
  <si>
    <t>Para el IV Trimestre se finalizó el proceso de creación del módulo JAL EN HESMAP.</t>
  </si>
  <si>
    <t>Se finalizó el proceso de creación del módulo JAL EN HESMAP.</t>
  </si>
  <si>
    <t>Para el cuarto trimestre de la vigencia 2021, el plan de gestión del proceso alcanzó un nivel de desempeño del 100% de acuerdo con lo programado, y del 96,71% acumulado para la vigencia.</t>
  </si>
  <si>
    <t>28 de enero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</si>
</sst>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0.0%"/>
    <numFmt numFmtId="165" formatCode="_-* #,##0.00_-;\-* #,##0.00_-;_-* &quot;-&quot;_-;_-@_-"/>
  </numFmts>
  <fonts count="23" x14ac:knownFonts="1">
    <font>
      <sz val="11"/>
      <color theme="1"/>
      <name val="Calibri"/>
      <family val="2"/>
      <scheme val="minor"/>
    </font>
    <font>
      <b/>
      <sz val="11"/>
      <color indexed="8"/>
      <name val="Calibri Light"/>
      <family val="2"/>
    </font>
    <font>
      <b/>
      <sz val="11"/>
      <name val="Calibri Light"/>
      <family val="2"/>
    </font>
    <font>
      <sz val="11"/>
      <color indexed="8"/>
      <name val="Calibri Light"/>
      <family val="2"/>
    </font>
    <font>
      <sz val="11"/>
      <name val="Calibri Light"/>
      <family val="2"/>
    </font>
    <font>
      <b/>
      <sz val="9"/>
      <color indexed="30"/>
      <name val="Calibri"/>
      <family val="2"/>
    </font>
    <font>
      <sz val="9"/>
      <color indexed="30"/>
      <name val="Calibri"/>
      <family val="2"/>
    </font>
    <font>
      <sz val="11"/>
      <color theme="1"/>
      <name val="Calibri"/>
      <family val="2"/>
      <scheme val="minor"/>
    </font>
    <font>
      <sz val="11"/>
      <color theme="1"/>
      <name val="Calibri Light"/>
      <family val="2"/>
      <scheme val="major"/>
    </font>
    <font>
      <sz val="9"/>
      <color rgb="FF323130"/>
      <name val="Segoe UI"/>
      <family val="2"/>
    </font>
    <font>
      <b/>
      <sz val="11"/>
      <color theme="1"/>
      <name val="Calibri Light"/>
      <family val="2"/>
      <scheme val="major"/>
    </font>
    <font>
      <sz val="10"/>
      <color theme="1"/>
      <name val="Calibri Light"/>
      <family val="2"/>
      <scheme val="major"/>
    </font>
    <font>
      <sz val="12"/>
      <color theme="1"/>
      <name val="Calibri Light"/>
      <family val="2"/>
      <scheme val="major"/>
    </font>
    <font>
      <b/>
      <sz val="12"/>
      <color theme="1"/>
      <name val="Calibri Light"/>
      <family val="2"/>
      <scheme val="major"/>
    </font>
    <font>
      <sz val="11"/>
      <color rgb="FF0070C0"/>
      <name val="Calibri Light"/>
      <family val="2"/>
      <scheme val="major"/>
    </font>
    <font>
      <b/>
      <sz val="12"/>
      <color rgb="FF0070C0"/>
      <name val="Calibri Light"/>
      <family val="2"/>
      <scheme val="major"/>
    </font>
    <font>
      <sz val="14"/>
      <color theme="1"/>
      <name val="Calibri Light"/>
      <family val="2"/>
      <scheme val="major"/>
    </font>
    <font>
      <b/>
      <sz val="14"/>
      <color theme="1"/>
      <name val="Calibri Light"/>
      <family val="2"/>
      <scheme val="major"/>
    </font>
    <font>
      <sz val="12"/>
      <color rgb="FF0070C0"/>
      <name val="Calibri Light"/>
      <family val="2"/>
      <scheme val="major"/>
    </font>
    <font>
      <b/>
      <sz val="11"/>
      <name val="Calibri Light"/>
      <family val="2"/>
      <scheme val="major"/>
    </font>
    <font>
      <b/>
      <sz val="11"/>
      <color rgb="FF0070C0"/>
      <name val="Calibri Light"/>
      <family val="2"/>
      <scheme val="major"/>
    </font>
    <font>
      <u/>
      <sz val="11"/>
      <color theme="10"/>
      <name val="Calibri"/>
      <family val="2"/>
      <scheme val="minor"/>
    </font>
    <font>
      <sz val="11"/>
      <color indexed="8"/>
      <name val="Calibri Light"/>
      <family val="2"/>
      <scheme val="major"/>
    </font>
  </fonts>
  <fills count="10">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0070C0"/>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4">
    <xf numFmtId="0" fontId="0" fillId="0" borderId="0"/>
    <xf numFmtId="41" fontId="7" fillId="0" borderId="0" applyFont="0" applyFill="0" applyBorder="0" applyAlignment="0" applyProtection="0"/>
    <xf numFmtId="9" fontId="7" fillId="0" borderId="0" applyFont="0" applyFill="0" applyBorder="0" applyAlignment="0" applyProtection="0"/>
    <xf numFmtId="0" fontId="21" fillId="0" borderId="0" applyNumberFormat="0" applyFill="0" applyBorder="0" applyAlignment="0" applyProtection="0"/>
  </cellStyleXfs>
  <cellXfs count="246">
    <xf numFmtId="0" fontId="0" fillId="0" borderId="0" xfId="0"/>
    <xf numFmtId="0" fontId="8" fillId="0" borderId="0" xfId="0" applyFont="1" applyAlignment="1">
      <alignment wrapText="1"/>
    </xf>
    <xf numFmtId="0" fontId="8" fillId="0" borderId="0" xfId="0" applyFont="1" applyAlignment="1">
      <alignment vertical="center" wrapText="1"/>
    </xf>
    <xf numFmtId="0" fontId="10" fillId="2" borderId="1" xfId="0" applyFont="1" applyFill="1" applyBorder="1" applyAlignment="1">
      <alignment wrapText="1"/>
    </xf>
    <xf numFmtId="0" fontId="10" fillId="2" borderId="2" xfId="0" applyFont="1" applyFill="1" applyBorder="1" applyAlignment="1">
      <alignment horizontal="center" vertical="center" wrapText="1"/>
    </xf>
    <xf numFmtId="0" fontId="8" fillId="0" borderId="3" xfId="0" applyFont="1" applyBorder="1" applyAlignment="1">
      <alignment horizontal="left" vertical="center" wrapText="1"/>
    </xf>
    <xf numFmtId="0" fontId="8" fillId="0" borderId="1" xfId="0" applyFont="1" applyBorder="1" applyAlignment="1">
      <alignment horizontal="justify" vertical="center" wrapText="1"/>
    </xf>
    <xf numFmtId="9" fontId="8" fillId="0" borderId="1" xfId="2" applyFont="1" applyBorder="1" applyAlignment="1">
      <alignment horizontal="center" vertical="center" wrapText="1"/>
    </xf>
    <xf numFmtId="0" fontId="8" fillId="0" borderId="1" xfId="1" applyNumberFormat="1" applyFont="1" applyBorder="1" applyAlignment="1">
      <alignment horizontal="center" vertical="center" wrapText="1"/>
    </xf>
    <xf numFmtId="0" fontId="8" fillId="0" borderId="1" xfId="0" applyFont="1" applyBorder="1" applyAlignment="1">
      <alignment horizontal="left" vertical="center" wrapText="1"/>
    </xf>
    <xf numFmtId="9" fontId="11" fillId="0" borderId="1" xfId="0" applyNumberFormat="1" applyFont="1" applyBorder="1" applyAlignment="1">
      <alignment horizontal="center" vertical="center"/>
    </xf>
    <xf numFmtId="0" fontId="8" fillId="0" borderId="2" xfId="0" applyFont="1" applyBorder="1" applyAlignment="1">
      <alignment horizontal="left" vertical="center" wrapText="1"/>
    </xf>
    <xf numFmtId="0" fontId="8" fillId="0" borderId="0" xfId="0" applyFont="1" applyAlignment="1">
      <alignment horizontal="left" vertical="center" wrapText="1"/>
    </xf>
    <xf numFmtId="0" fontId="11" fillId="0" borderId="1" xfId="0" applyFont="1" applyBorder="1" applyAlignment="1">
      <alignment horizontal="center" vertical="center"/>
    </xf>
    <xf numFmtId="0" fontId="12" fillId="2" borderId="4" xfId="0" applyFont="1" applyFill="1" applyBorder="1" applyAlignment="1">
      <alignment vertical="center" wrapText="1"/>
    </xf>
    <xf numFmtId="0" fontId="12" fillId="2" borderId="5" xfId="0" applyFont="1" applyFill="1" applyBorder="1" applyAlignment="1">
      <alignment vertical="center" wrapText="1"/>
    </xf>
    <xf numFmtId="0" fontId="13" fillId="2" borderId="5" xfId="0" applyFont="1" applyFill="1" applyBorder="1" applyAlignment="1">
      <alignment vertical="center"/>
    </xf>
    <xf numFmtId="9" fontId="13" fillId="2" borderId="5" xfId="2" applyFont="1" applyFill="1" applyBorder="1" applyAlignment="1">
      <alignment vertical="center" wrapText="1"/>
    </xf>
    <xf numFmtId="9" fontId="13" fillId="2" borderId="5" xfId="2" applyFont="1" applyFill="1" applyBorder="1" applyAlignment="1">
      <alignment horizontal="right" vertical="center" wrapText="1"/>
    </xf>
    <xf numFmtId="9" fontId="13" fillId="2" borderId="6" xfId="2" applyFont="1" applyFill="1" applyBorder="1" applyAlignment="1">
      <alignment horizontal="right" vertical="center" wrapText="1"/>
    </xf>
    <xf numFmtId="0" fontId="12" fillId="0" borderId="0" xfId="0" applyFont="1" applyAlignment="1">
      <alignment vertical="center" wrapText="1"/>
    </xf>
    <xf numFmtId="0" fontId="14" fillId="0" borderId="7" xfId="0" applyFont="1" applyBorder="1" applyAlignment="1">
      <alignment horizontal="left" vertical="center" wrapText="1"/>
    </xf>
    <xf numFmtId="0" fontId="14" fillId="0" borderId="8" xfId="0" applyFont="1" applyBorder="1" applyAlignment="1">
      <alignment horizontal="left" vertical="center" wrapText="1"/>
    </xf>
    <xf numFmtId="0" fontId="14" fillId="0" borderId="0" xfId="0" applyFont="1" applyAlignment="1">
      <alignment vertical="center" wrapText="1"/>
    </xf>
    <xf numFmtId="0" fontId="14" fillId="0" borderId="1" xfId="0" applyFont="1" applyBorder="1" applyAlignment="1">
      <alignment horizontal="left" vertical="center" wrapText="1"/>
    </xf>
    <xf numFmtId="9" fontId="14" fillId="0" borderId="1" xfId="0" applyNumberFormat="1" applyFont="1" applyBorder="1" applyAlignment="1">
      <alignment horizontal="left" vertical="center" wrapText="1"/>
    </xf>
    <xf numFmtId="10" fontId="14" fillId="0" borderId="1" xfId="2" applyNumberFormat="1" applyFont="1" applyBorder="1" applyAlignment="1">
      <alignment horizontal="right" vertical="center" wrapText="1"/>
    </xf>
    <xf numFmtId="0" fontId="14" fillId="0" borderId="1" xfId="0" applyFont="1" applyBorder="1" applyAlignment="1">
      <alignment horizontal="justify" vertical="center" wrapText="1"/>
    </xf>
    <xf numFmtId="0" fontId="14" fillId="3" borderId="1" xfId="0" applyFont="1" applyFill="1" applyBorder="1" applyAlignment="1">
      <alignment horizontal="left" vertical="center" wrapText="1"/>
    </xf>
    <xf numFmtId="9" fontId="14" fillId="3" borderId="1" xfId="2" applyFont="1" applyFill="1" applyBorder="1" applyAlignment="1">
      <alignment horizontal="right" vertical="center" wrapText="1"/>
    </xf>
    <xf numFmtId="0" fontId="14" fillId="0" borderId="9" xfId="0" applyFont="1" applyBorder="1" applyAlignment="1">
      <alignment horizontal="left" vertical="center" wrapText="1"/>
    </xf>
    <xf numFmtId="0" fontId="14" fillId="0" borderId="2" xfId="0" applyFont="1" applyBorder="1" applyAlignment="1">
      <alignment horizontal="left" vertical="center" wrapText="1"/>
    </xf>
    <xf numFmtId="0" fontId="12" fillId="2" borderId="1" xfId="0" applyFont="1" applyFill="1" applyBorder="1" applyAlignment="1">
      <alignment wrapText="1"/>
    </xf>
    <xf numFmtId="0" fontId="15" fillId="2" borderId="1" xfId="0" applyFont="1" applyFill="1" applyBorder="1" applyAlignment="1">
      <alignment wrapText="1"/>
    </xf>
    <xf numFmtId="9" fontId="15" fillId="2" borderId="1" xfId="2" applyFont="1" applyFill="1" applyBorder="1" applyAlignment="1">
      <alignment wrapText="1"/>
    </xf>
    <xf numFmtId="9" fontId="15" fillId="2" borderId="1" xfId="0" applyNumberFormat="1" applyFont="1" applyFill="1" applyBorder="1" applyAlignment="1">
      <alignment horizontal="right" wrapText="1"/>
    </xf>
    <xf numFmtId="0" fontId="12" fillId="2" borderId="9" xfId="0" applyFont="1" applyFill="1" applyBorder="1" applyAlignment="1">
      <alignment wrapText="1"/>
    </xf>
    <xf numFmtId="0" fontId="12" fillId="2" borderId="2" xfId="0" applyFont="1" applyFill="1" applyBorder="1" applyAlignment="1">
      <alignment wrapText="1"/>
    </xf>
    <xf numFmtId="0" fontId="12" fillId="0" borderId="0" xfId="0" applyFont="1" applyAlignment="1">
      <alignment wrapText="1"/>
    </xf>
    <xf numFmtId="9" fontId="16" fillId="4" borderId="4" xfId="2" applyFont="1" applyFill="1" applyBorder="1" applyAlignment="1">
      <alignment wrapText="1"/>
    </xf>
    <xf numFmtId="9" fontId="16" fillId="4" borderId="5" xfId="2" applyFont="1" applyFill="1" applyBorder="1" applyAlignment="1">
      <alignment wrapText="1"/>
    </xf>
    <xf numFmtId="0" fontId="16" fillId="4" borderId="5" xfId="0" applyFont="1" applyFill="1" applyBorder="1" applyAlignment="1">
      <alignment wrapText="1"/>
    </xf>
    <xf numFmtId="0" fontId="16" fillId="4" borderId="6" xfId="0" applyFont="1" applyFill="1" applyBorder="1" applyAlignment="1">
      <alignment wrapText="1"/>
    </xf>
    <xf numFmtId="9" fontId="16" fillId="4" borderId="5" xfId="2" applyFont="1" applyFill="1" applyBorder="1" applyAlignment="1">
      <alignment horizontal="right" wrapText="1"/>
    </xf>
    <xf numFmtId="0" fontId="16" fillId="0" borderId="0" xfId="0" applyFont="1" applyAlignment="1">
      <alignment wrapText="1"/>
    </xf>
    <xf numFmtId="9" fontId="8" fillId="0" borderId="1" xfId="0" applyNumberFormat="1" applyFont="1" applyBorder="1" applyAlignment="1">
      <alignment horizontal="center" vertical="center" wrapText="1"/>
    </xf>
    <xf numFmtId="9" fontId="8" fillId="0" borderId="1" xfId="1" applyNumberFormat="1" applyFont="1" applyBorder="1" applyAlignment="1">
      <alignment horizontal="center" vertical="center" wrapText="1"/>
    </xf>
    <xf numFmtId="10" fontId="8" fillId="0" borderId="1" xfId="1" applyNumberFormat="1" applyFont="1" applyBorder="1" applyAlignment="1">
      <alignment horizontal="center" vertical="center" wrapText="1"/>
    </xf>
    <xf numFmtId="0" fontId="10" fillId="2" borderId="3"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wrapText="1"/>
    </xf>
    <xf numFmtId="0" fontId="8" fillId="0" borderId="9" xfId="0" applyFont="1" applyBorder="1" applyAlignment="1">
      <alignment horizontal="justify" vertical="center" wrapText="1"/>
    </xf>
    <xf numFmtId="9" fontId="8" fillId="0" borderId="1" xfId="1" applyNumberFormat="1" applyFont="1" applyBorder="1" applyAlignment="1">
      <alignment horizontal="left" vertical="center" wrapText="1"/>
    </xf>
    <xf numFmtId="0" fontId="8" fillId="3" borderId="1" xfId="0" applyFont="1" applyFill="1" applyBorder="1" applyAlignment="1">
      <alignment horizontal="justify" vertical="center" wrapText="1"/>
    </xf>
    <xf numFmtId="164" fontId="14" fillId="3" borderId="1" xfId="2" applyNumberFormat="1" applyFont="1" applyFill="1" applyBorder="1" applyAlignment="1">
      <alignment horizontal="right" vertical="center" wrapText="1"/>
    </xf>
    <xf numFmtId="0" fontId="17" fillId="4" borderId="5" xfId="0" applyFont="1" applyFill="1" applyBorder="1" applyAlignment="1">
      <alignment wrapText="1"/>
    </xf>
    <xf numFmtId="9" fontId="13" fillId="2" borderId="1" xfId="0" applyNumberFormat="1" applyFont="1" applyFill="1" applyBorder="1" applyAlignment="1">
      <alignment horizontal="center" wrapText="1"/>
    </xf>
    <xf numFmtId="9" fontId="17" fillId="4" borderId="5" xfId="0" applyNumberFormat="1" applyFont="1" applyFill="1" applyBorder="1" applyAlignment="1">
      <alignment horizontal="center" wrapText="1"/>
    </xf>
    <xf numFmtId="9" fontId="14" fillId="0" borderId="8" xfId="0" applyNumberFormat="1" applyFont="1" applyBorder="1" applyAlignment="1">
      <alignment horizontal="left" vertical="center" wrapText="1"/>
    </xf>
    <xf numFmtId="0" fontId="14" fillId="0" borderId="14" xfId="0" applyFont="1" applyBorder="1" applyAlignment="1">
      <alignment horizontal="left" vertical="center" wrapText="1"/>
    </xf>
    <xf numFmtId="0" fontId="16" fillId="4" borderId="15" xfId="0" applyFont="1" applyFill="1" applyBorder="1" applyAlignment="1">
      <alignment wrapText="1"/>
    </xf>
    <xf numFmtId="9" fontId="14" fillId="0" borderId="1" xfId="0" applyNumberFormat="1" applyFont="1" applyBorder="1" applyAlignment="1">
      <alignment horizontal="center" vertical="center" wrapText="1"/>
    </xf>
    <xf numFmtId="0" fontId="14" fillId="0" borderId="16" xfId="0" applyFont="1" applyBorder="1" applyAlignment="1">
      <alignment horizontal="left" vertical="center" wrapText="1"/>
    </xf>
    <xf numFmtId="0" fontId="14" fillId="0" borderId="3" xfId="0" applyFont="1" applyBorder="1" applyAlignment="1">
      <alignment horizontal="left" vertical="center" wrapText="1"/>
    </xf>
    <xf numFmtId="10" fontId="14" fillId="0" borderId="8" xfId="2" applyNumberFormat="1" applyFont="1" applyBorder="1" applyAlignment="1">
      <alignment horizontal="right" vertical="center" wrapText="1"/>
    </xf>
    <xf numFmtId="0" fontId="14" fillId="0" borderId="8" xfId="0" applyFont="1" applyBorder="1" applyAlignment="1">
      <alignment horizontal="justify" vertical="center" wrapText="1"/>
    </xf>
    <xf numFmtId="0" fontId="14" fillId="3" borderId="8" xfId="0" applyFont="1" applyFill="1" applyBorder="1" applyAlignment="1" applyProtection="1">
      <alignment horizontal="left" vertical="center" wrapText="1"/>
      <protection locked="0"/>
    </xf>
    <xf numFmtId="9" fontId="14" fillId="3" borderId="8" xfId="0" applyNumberFormat="1" applyFont="1" applyFill="1" applyBorder="1" applyAlignment="1" applyProtection="1">
      <alignment horizontal="right" vertical="center" wrapText="1"/>
      <protection locked="0"/>
    </xf>
    <xf numFmtId="9" fontId="14" fillId="3" borderId="17" xfId="0" applyNumberFormat="1" applyFont="1" applyFill="1" applyBorder="1" applyAlignment="1" applyProtection="1">
      <alignment horizontal="right" vertical="center" wrapText="1"/>
      <protection locked="0"/>
    </xf>
    <xf numFmtId="9" fontId="14" fillId="3" borderId="2" xfId="2" applyFont="1" applyFill="1" applyBorder="1" applyAlignment="1">
      <alignment horizontal="right" vertical="center" wrapText="1"/>
    </xf>
    <xf numFmtId="0" fontId="12" fillId="2" borderId="3" xfId="0" applyFont="1" applyFill="1" applyBorder="1" applyAlignment="1">
      <alignment wrapText="1"/>
    </xf>
    <xf numFmtId="9" fontId="15" fillId="2" borderId="2" xfId="0" applyNumberFormat="1" applyFont="1" applyFill="1" applyBorder="1" applyAlignment="1">
      <alignment horizontal="right" wrapText="1"/>
    </xf>
    <xf numFmtId="0" fontId="16" fillId="4" borderId="4" xfId="0" applyFont="1" applyFill="1" applyBorder="1" applyAlignment="1">
      <alignment wrapText="1"/>
    </xf>
    <xf numFmtId="9" fontId="17" fillId="4" borderId="5" xfId="2" applyFont="1" applyFill="1" applyBorder="1" applyAlignment="1">
      <alignment wrapText="1"/>
    </xf>
    <xf numFmtId="9" fontId="16" fillId="4" borderId="6" xfId="2" applyFont="1" applyFill="1" applyBorder="1" applyAlignment="1">
      <alignment horizontal="right" wrapText="1"/>
    </xf>
    <xf numFmtId="0" fontId="15" fillId="2" borderId="3" xfId="0" applyFont="1" applyFill="1" applyBorder="1" applyAlignment="1">
      <alignment wrapText="1"/>
    </xf>
    <xf numFmtId="0" fontId="8" fillId="5" borderId="3" xfId="0" applyFont="1" applyFill="1" applyBorder="1" applyAlignment="1">
      <alignment horizontal="center" vertical="center" wrapText="1"/>
    </xf>
    <xf numFmtId="0" fontId="8" fillId="5" borderId="1" xfId="0" applyFont="1" applyFill="1" applyBorder="1" applyAlignment="1">
      <alignment horizontal="center" vertical="center" wrapText="1"/>
    </xf>
    <xf numFmtId="9" fontId="18" fillId="2" borderId="3" xfId="0" applyNumberFormat="1" applyFont="1" applyFill="1" applyBorder="1" applyAlignment="1">
      <alignment wrapText="1"/>
    </xf>
    <xf numFmtId="9" fontId="18" fillId="2" borderId="1" xfId="0" applyNumberFormat="1" applyFont="1" applyFill="1" applyBorder="1" applyAlignment="1">
      <alignment wrapText="1"/>
    </xf>
    <xf numFmtId="0" fontId="12" fillId="2" borderId="15" xfId="0" applyFont="1" applyFill="1" applyBorder="1" applyAlignment="1">
      <alignment vertical="center" wrapText="1"/>
    </xf>
    <xf numFmtId="0" fontId="10" fillId="4" borderId="9" xfId="0" applyFont="1" applyFill="1" applyBorder="1" applyAlignment="1">
      <alignment horizontal="center" vertical="center" wrapText="1"/>
    </xf>
    <xf numFmtId="9" fontId="8" fillId="0" borderId="3" xfId="1" applyNumberFormat="1" applyFont="1" applyBorder="1" applyAlignment="1">
      <alignment horizontal="center" vertical="center" wrapText="1"/>
    </xf>
    <xf numFmtId="2" fontId="8" fillId="0" borderId="3" xfId="1" applyNumberFormat="1" applyFont="1" applyBorder="1" applyAlignment="1">
      <alignment horizontal="center" vertical="center" wrapText="1"/>
    </xf>
    <xf numFmtId="9" fontId="8" fillId="0" borderId="9" xfId="1" applyNumberFormat="1" applyFont="1" applyBorder="1" applyAlignment="1">
      <alignment horizontal="center" vertical="center" wrapText="1"/>
    </xf>
    <xf numFmtId="0" fontId="8" fillId="3" borderId="9" xfId="0" applyFont="1" applyFill="1" applyBorder="1" applyAlignment="1">
      <alignment horizontal="left" vertical="center" wrapText="1"/>
    </xf>
    <xf numFmtId="10" fontId="8" fillId="0" borderId="1" xfId="2" applyNumberFormat="1" applyFont="1" applyBorder="1" applyAlignment="1">
      <alignment horizontal="center" vertical="center" wrapText="1"/>
    </xf>
    <xf numFmtId="0" fontId="8" fillId="0" borderId="1" xfId="0" applyFont="1" applyBorder="1" applyAlignment="1">
      <alignment horizontal="center" vertical="center" wrapText="1"/>
    </xf>
    <xf numFmtId="0" fontId="10" fillId="5" borderId="3"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left" vertical="top" wrapText="1"/>
    </xf>
    <xf numFmtId="0" fontId="8" fillId="0" borderId="0" xfId="0" applyFont="1" applyAlignment="1">
      <alignment horizontal="center" wrapText="1"/>
    </xf>
    <xf numFmtId="10" fontId="14" fillId="0" borderId="1" xfId="0" applyNumberFormat="1" applyFont="1" applyBorder="1" applyAlignment="1">
      <alignment horizontal="center" vertical="center" wrapText="1"/>
    </xf>
    <xf numFmtId="9" fontId="18" fillId="2" borderId="3" xfId="0" applyNumberFormat="1" applyFont="1" applyFill="1" applyBorder="1" applyAlignment="1">
      <alignment horizontal="center" wrapText="1"/>
    </xf>
    <xf numFmtId="9" fontId="18" fillId="2" borderId="1" xfId="0" applyNumberFormat="1" applyFont="1" applyFill="1" applyBorder="1" applyAlignment="1">
      <alignment horizontal="center" wrapText="1"/>
    </xf>
    <xf numFmtId="9" fontId="16" fillId="4" borderId="4" xfId="2" applyFont="1" applyFill="1" applyBorder="1" applyAlignment="1">
      <alignment horizontal="center" wrapText="1"/>
    </xf>
    <xf numFmtId="9" fontId="16" fillId="4" borderId="5" xfId="2" applyFont="1" applyFill="1" applyBorder="1" applyAlignment="1">
      <alignment horizontal="center" wrapText="1"/>
    </xf>
    <xf numFmtId="0" fontId="8" fillId="0" borderId="1" xfId="0" applyFont="1" applyBorder="1" applyAlignment="1">
      <alignment horizontal="justify" vertical="top" wrapText="1"/>
    </xf>
    <xf numFmtId="41" fontId="8" fillId="0" borderId="1" xfId="1" applyFont="1" applyBorder="1" applyAlignment="1">
      <alignment horizontal="center" vertical="center" wrapText="1"/>
    </xf>
    <xf numFmtId="2" fontId="8" fillId="0" borderId="1" xfId="1" applyNumberFormat="1" applyFont="1" applyBorder="1" applyAlignment="1">
      <alignment horizontal="center" vertical="center" wrapText="1"/>
    </xf>
    <xf numFmtId="9" fontId="12" fillId="2" borderId="1" xfId="2" applyFont="1" applyFill="1" applyBorder="1" applyAlignment="1">
      <alignment vertical="center" wrapText="1"/>
    </xf>
    <xf numFmtId="9" fontId="13" fillId="2" borderId="1" xfId="2" applyFont="1" applyFill="1" applyBorder="1" applyAlignment="1">
      <alignment horizontal="center" vertical="center" wrapText="1"/>
    </xf>
    <xf numFmtId="0" fontId="12" fillId="2" borderId="1" xfId="0" applyFont="1" applyFill="1" applyBorder="1" applyAlignment="1">
      <alignment vertical="center" wrapText="1"/>
    </xf>
    <xf numFmtId="9" fontId="12" fillId="2" borderId="1" xfId="2" applyFont="1" applyFill="1" applyBorder="1" applyAlignment="1">
      <alignment horizontal="center" vertical="center" wrapText="1"/>
    </xf>
    <xf numFmtId="9" fontId="14" fillId="0" borderId="1" xfId="2" applyFont="1" applyBorder="1" applyAlignment="1">
      <alignment horizontal="center" vertical="center" wrapText="1"/>
    </xf>
    <xf numFmtId="164" fontId="14" fillId="0" borderId="1" xfId="0" applyNumberFormat="1" applyFont="1" applyBorder="1" applyAlignment="1">
      <alignment horizontal="center" vertical="center" wrapText="1"/>
    </xf>
    <xf numFmtId="9" fontId="12" fillId="2" borderId="3" xfId="2" applyFont="1" applyFill="1" applyBorder="1" applyAlignment="1">
      <alignment vertical="center" wrapText="1"/>
    </xf>
    <xf numFmtId="0" fontId="12" fillId="2" borderId="2" xfId="0" applyFont="1" applyFill="1" applyBorder="1" applyAlignment="1">
      <alignment vertical="center" wrapText="1"/>
    </xf>
    <xf numFmtId="0" fontId="8" fillId="5" borderId="9"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8" fillId="0" borderId="9" xfId="0" applyFont="1" applyBorder="1" applyAlignment="1">
      <alignment horizontal="left" vertical="top" wrapText="1"/>
    </xf>
    <xf numFmtId="0" fontId="12" fillId="2" borderId="9" xfId="0" applyFont="1" applyFill="1" applyBorder="1" applyAlignment="1">
      <alignment vertical="center" wrapText="1"/>
    </xf>
    <xf numFmtId="2" fontId="8" fillId="0" borderId="10" xfId="1" applyNumberFormat="1" applyFont="1" applyBorder="1" applyAlignment="1">
      <alignment horizontal="center" vertical="center" wrapText="1"/>
    </xf>
    <xf numFmtId="0" fontId="10" fillId="7" borderId="3" xfId="0" applyFont="1" applyFill="1" applyBorder="1" applyAlignment="1">
      <alignment horizontal="center" vertical="center" wrapText="1"/>
    </xf>
    <xf numFmtId="0" fontId="10" fillId="7" borderId="2" xfId="0" applyFont="1" applyFill="1" applyBorder="1" applyAlignment="1">
      <alignment horizontal="center" vertical="center" wrapText="1"/>
    </xf>
    <xf numFmtId="9" fontId="8" fillId="0" borderId="3" xfId="0" applyNumberFormat="1" applyFont="1" applyBorder="1" applyAlignment="1">
      <alignment horizontal="center" vertical="center" wrapText="1"/>
    </xf>
    <xf numFmtId="1" fontId="8" fillId="0" borderId="3" xfId="0" applyNumberFormat="1" applyFont="1" applyBorder="1" applyAlignment="1">
      <alignment horizontal="center" vertical="center" wrapText="1"/>
    </xf>
    <xf numFmtId="9" fontId="8" fillId="0" borderId="2" xfId="1" applyNumberFormat="1" applyFont="1" applyBorder="1" applyAlignment="1">
      <alignment horizontal="center" vertical="center" wrapText="1"/>
    </xf>
    <xf numFmtId="2" fontId="8" fillId="0" borderId="3" xfId="0" applyNumberFormat="1" applyFont="1" applyBorder="1" applyAlignment="1">
      <alignment horizontal="center" vertical="center" wrapText="1"/>
    </xf>
    <xf numFmtId="9" fontId="12" fillId="2" borderId="3" xfId="2" applyFont="1" applyFill="1" applyBorder="1" applyAlignment="1">
      <alignment horizontal="center" vertical="center" wrapText="1"/>
    </xf>
    <xf numFmtId="9" fontId="14" fillId="0" borderId="3" xfId="2" applyFont="1" applyBorder="1" applyAlignment="1">
      <alignment horizontal="center" vertical="center" wrapText="1"/>
    </xf>
    <xf numFmtId="10" fontId="13" fillId="2" borderId="1" xfId="0" applyNumberFormat="1" applyFont="1" applyFill="1" applyBorder="1" applyAlignment="1">
      <alignment horizontal="center" wrapText="1"/>
    </xf>
    <xf numFmtId="10" fontId="17" fillId="4" borderId="5" xfId="0" applyNumberFormat="1" applyFont="1" applyFill="1" applyBorder="1" applyAlignment="1">
      <alignment horizontal="center" wrapText="1"/>
    </xf>
    <xf numFmtId="10" fontId="13" fillId="2" borderId="1" xfId="2"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10" fillId="8" borderId="10"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8" fillId="3" borderId="0" xfId="0" applyFont="1" applyFill="1" applyAlignment="1">
      <alignment wrapText="1"/>
    </xf>
    <xf numFmtId="0" fontId="8" fillId="3" borderId="0" xfId="0" applyFont="1" applyFill="1" applyAlignment="1">
      <alignment horizontal="center" wrapText="1"/>
    </xf>
    <xf numFmtId="0" fontId="8" fillId="3" borderId="0" xfId="0" applyFont="1" applyFill="1" applyAlignment="1">
      <alignment vertical="center" wrapText="1"/>
    </xf>
    <xf numFmtId="0" fontId="8" fillId="3" borderId="0" xfId="0" applyFont="1" applyFill="1" applyAlignment="1">
      <alignment horizontal="center" vertical="center" wrapText="1"/>
    </xf>
    <xf numFmtId="0" fontId="9" fillId="3" borderId="0" xfId="0" applyFont="1" applyFill="1"/>
    <xf numFmtId="1" fontId="8" fillId="0" borderId="1" xfId="0" applyNumberFormat="1" applyFont="1" applyBorder="1" applyAlignment="1">
      <alignment horizontal="center" vertical="center" wrapText="1"/>
    </xf>
    <xf numFmtId="1" fontId="8" fillId="0" borderId="10" xfId="1" applyNumberFormat="1" applyFont="1" applyBorder="1" applyAlignment="1">
      <alignment horizontal="center" vertical="center" wrapText="1"/>
    </xf>
    <xf numFmtId="9" fontId="8" fillId="0" borderId="10" xfId="2" applyFont="1" applyBorder="1" applyAlignment="1">
      <alignment horizontal="center" vertical="center" wrapText="1"/>
    </xf>
    <xf numFmtId="9" fontId="14" fillId="0" borderId="10" xfId="0" applyNumberFormat="1" applyFont="1" applyBorder="1" applyAlignment="1">
      <alignment horizontal="center" vertical="center" wrapText="1"/>
    </xf>
    <xf numFmtId="0" fontId="14" fillId="0" borderId="1" xfId="0" applyFont="1" applyBorder="1" applyAlignment="1">
      <alignment horizontal="center" vertical="center" wrapText="1"/>
    </xf>
    <xf numFmtId="164" fontId="14" fillId="0" borderId="10" xfId="0" applyNumberFormat="1" applyFont="1" applyBorder="1" applyAlignment="1">
      <alignment horizontal="center" vertical="center" wrapText="1"/>
    </xf>
    <xf numFmtId="0" fontId="8" fillId="3" borderId="0" xfId="0" applyFont="1" applyFill="1" applyAlignment="1">
      <alignment horizontal="justify" wrapText="1"/>
    </xf>
    <xf numFmtId="0" fontId="8" fillId="3" borderId="0" xfId="0" applyFont="1" applyFill="1" applyAlignment="1">
      <alignment horizontal="justify" vertical="center" wrapText="1"/>
    </xf>
    <xf numFmtId="0" fontId="10" fillId="8" borderId="1" xfId="0" applyFont="1" applyFill="1" applyBorder="1" applyAlignment="1">
      <alignment horizontal="justify" vertical="center" wrapText="1"/>
    </xf>
    <xf numFmtId="9" fontId="8" fillId="0" borderId="1" xfId="1" applyNumberFormat="1" applyFont="1" applyBorder="1" applyAlignment="1">
      <alignment horizontal="justify" vertical="center" wrapText="1"/>
    </xf>
    <xf numFmtId="9" fontId="8" fillId="0" borderId="2" xfId="1" applyNumberFormat="1" applyFont="1" applyBorder="1" applyAlignment="1">
      <alignment horizontal="justify" vertical="center" wrapText="1"/>
    </xf>
    <xf numFmtId="0" fontId="8" fillId="0" borderId="2" xfId="0" applyFont="1" applyBorder="1" applyAlignment="1">
      <alignment horizontal="justify" vertical="center" wrapText="1"/>
    </xf>
    <xf numFmtId="0" fontId="8" fillId="0" borderId="0" xfId="0" applyFont="1" applyAlignment="1">
      <alignment horizontal="justify" wrapText="1"/>
    </xf>
    <xf numFmtId="9" fontId="8" fillId="2" borderId="10" xfId="2" applyFont="1" applyFill="1" applyBorder="1" applyAlignment="1">
      <alignment horizontal="center" vertical="center" wrapText="1"/>
    </xf>
    <xf numFmtId="9" fontId="8" fillId="2" borderId="1" xfId="2" applyFont="1" applyFill="1" applyBorder="1" applyAlignment="1">
      <alignment horizontal="center" vertical="center" wrapText="1"/>
    </xf>
    <xf numFmtId="10" fontId="10" fillId="2" borderId="1" xfId="2" applyNumberFormat="1" applyFont="1" applyFill="1" applyBorder="1" applyAlignment="1">
      <alignment horizontal="center" vertical="center" wrapText="1"/>
    </xf>
    <xf numFmtId="0" fontId="8" fillId="2" borderId="1" xfId="0" applyFont="1" applyFill="1" applyBorder="1" applyAlignment="1">
      <alignment horizontal="justify" vertical="center" wrapText="1"/>
    </xf>
    <xf numFmtId="9" fontId="10" fillId="2" borderId="1" xfId="2" applyFont="1" applyFill="1" applyBorder="1" applyAlignment="1">
      <alignment horizontal="center" vertical="center" wrapText="1"/>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9" fontId="14" fillId="2" borderId="10" xfId="0" applyNumberFormat="1" applyFont="1" applyFill="1" applyBorder="1" applyAlignment="1">
      <alignment horizontal="center" wrapText="1"/>
    </xf>
    <xf numFmtId="9" fontId="14" fillId="2" borderId="1" xfId="0" applyNumberFormat="1" applyFont="1" applyFill="1" applyBorder="1" applyAlignment="1">
      <alignment horizontal="center" wrapText="1"/>
    </xf>
    <xf numFmtId="10" fontId="10" fillId="2" borderId="1" xfId="0" applyNumberFormat="1" applyFont="1" applyFill="1" applyBorder="1" applyAlignment="1">
      <alignment horizontal="center" wrapText="1"/>
    </xf>
    <xf numFmtId="0" fontId="8" fillId="2" borderId="1" xfId="0" applyFont="1" applyFill="1" applyBorder="1" applyAlignment="1">
      <alignment horizontal="justify" wrapText="1"/>
    </xf>
    <xf numFmtId="9" fontId="10" fillId="2" borderId="1" xfId="0" applyNumberFormat="1" applyFont="1" applyFill="1" applyBorder="1" applyAlignment="1">
      <alignment horizontal="center" wrapText="1"/>
    </xf>
    <xf numFmtId="0" fontId="8" fillId="2" borderId="1" xfId="0" applyFont="1" applyFill="1" applyBorder="1" applyAlignment="1">
      <alignment wrapText="1"/>
    </xf>
    <xf numFmtId="9" fontId="20" fillId="2" borderId="1" xfId="0" applyNumberFormat="1" applyFont="1" applyFill="1" applyBorder="1" applyAlignment="1">
      <alignment horizontal="center" wrapText="1"/>
    </xf>
    <xf numFmtId="0" fontId="8" fillId="2" borderId="2" xfId="0" applyFont="1" applyFill="1" applyBorder="1" applyAlignment="1">
      <alignment wrapText="1"/>
    </xf>
    <xf numFmtId="9" fontId="8" fillId="4" borderId="29" xfId="2" applyFont="1" applyFill="1" applyBorder="1" applyAlignment="1">
      <alignment horizontal="center" wrapText="1"/>
    </xf>
    <xf numFmtId="9" fontId="8" fillId="4" borderId="5" xfId="2" applyFont="1" applyFill="1" applyBorder="1" applyAlignment="1">
      <alignment horizontal="center" wrapText="1"/>
    </xf>
    <xf numFmtId="10" fontId="10" fillId="4" borderId="5" xfId="0" applyNumberFormat="1" applyFont="1" applyFill="1" applyBorder="1" applyAlignment="1">
      <alignment horizontal="center" wrapText="1"/>
    </xf>
    <xf numFmtId="0" fontId="8" fillId="4" borderId="5" xfId="0" applyFont="1" applyFill="1" applyBorder="1" applyAlignment="1">
      <alignment horizontal="justify" wrapText="1"/>
    </xf>
    <xf numFmtId="9" fontId="10" fillId="4" borderId="5" xfId="0" applyNumberFormat="1" applyFont="1" applyFill="1" applyBorder="1" applyAlignment="1">
      <alignment horizontal="center" wrapText="1"/>
    </xf>
    <xf numFmtId="0" fontId="8" fillId="4" borderId="5" xfId="0" applyFont="1" applyFill="1" applyBorder="1" applyAlignment="1">
      <alignment wrapText="1"/>
    </xf>
    <xf numFmtId="0" fontId="8" fillId="4" borderId="6" xfId="0" applyFont="1" applyFill="1" applyBorder="1" applyAlignment="1">
      <alignment wrapText="1"/>
    </xf>
    <xf numFmtId="0" fontId="10" fillId="6" borderId="1" xfId="0" applyFont="1" applyFill="1" applyBorder="1" applyAlignment="1">
      <alignment horizontal="center" vertical="center" wrapText="1"/>
    </xf>
    <xf numFmtId="0" fontId="21" fillId="0" borderId="1" xfId="3" applyBorder="1" applyAlignment="1">
      <alignment horizontal="left" vertical="center" wrapText="1"/>
    </xf>
    <xf numFmtId="0" fontId="22" fillId="0" borderId="2" xfId="0" applyFont="1" applyBorder="1" applyAlignment="1">
      <alignment horizontal="justify" vertical="center" wrapText="1"/>
    </xf>
    <xf numFmtId="1" fontId="8" fillId="0" borderId="1" xfId="1" applyNumberFormat="1" applyFont="1" applyBorder="1" applyAlignment="1">
      <alignment horizontal="center" vertical="center" wrapText="1"/>
    </xf>
    <xf numFmtId="165" fontId="8" fillId="0" borderId="1" xfId="1" applyNumberFormat="1" applyFont="1" applyBorder="1" applyAlignment="1">
      <alignment horizontal="center" vertical="center" wrapText="1"/>
    </xf>
    <xf numFmtId="164" fontId="14" fillId="0" borderId="1" xfId="2" applyNumberFormat="1" applyFont="1" applyBorder="1" applyAlignment="1">
      <alignment horizontal="center" vertical="center" wrapText="1"/>
    </xf>
    <xf numFmtId="0" fontId="14" fillId="0" borderId="1" xfId="0" applyFont="1" applyBorder="1" applyAlignment="1" applyProtection="1">
      <alignment horizontal="left" vertical="center" wrapText="1"/>
      <protection hidden="1"/>
    </xf>
    <xf numFmtId="0" fontId="8" fillId="0" borderId="9" xfId="0" applyFont="1" applyBorder="1" applyAlignment="1">
      <alignment horizontal="justify" vertical="center" wrapText="1"/>
    </xf>
    <xf numFmtId="0" fontId="8" fillId="0" borderId="24" xfId="0" applyFont="1" applyBorder="1" applyAlignment="1">
      <alignment horizontal="justify" vertical="center" wrapText="1"/>
    </xf>
    <xf numFmtId="0" fontId="8" fillId="0" borderId="10" xfId="0" applyFont="1" applyBorder="1" applyAlignment="1">
      <alignment horizontal="justify" vertical="center" wrapText="1"/>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top" wrapText="1"/>
    </xf>
    <xf numFmtId="0" fontId="10" fillId="3" borderId="18" xfId="0" applyFont="1" applyFill="1" applyBorder="1" applyAlignment="1">
      <alignment horizontal="center" vertical="center" wrapText="1"/>
    </xf>
    <xf numFmtId="0" fontId="10" fillId="3"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9" fillId="0" borderId="18" xfId="0" applyFont="1" applyBorder="1" applyAlignment="1">
      <alignment horizontal="center" vertical="center" wrapText="1"/>
    </xf>
    <xf numFmtId="0" fontId="19" fillId="0" borderId="0" xfId="0" applyFont="1" applyAlignment="1">
      <alignment horizontal="center" vertical="center" wrapText="1"/>
    </xf>
    <xf numFmtId="0" fontId="19" fillId="0" borderId="22"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3" xfId="0" applyFont="1" applyBorder="1" applyAlignment="1">
      <alignment horizontal="center" vertical="center" wrapText="1"/>
    </xf>
    <xf numFmtId="0" fontId="10" fillId="2" borderId="9" xfId="0" applyFont="1" applyFill="1" applyBorder="1" applyAlignment="1">
      <alignment horizontal="center" wrapText="1"/>
    </xf>
    <xf numFmtId="0" fontId="10" fillId="2" borderId="24" xfId="0" applyFont="1" applyFill="1" applyBorder="1" applyAlignment="1">
      <alignment horizontal="center" wrapText="1"/>
    </xf>
    <xf numFmtId="0" fontId="10" fillId="2" borderId="10" xfId="0" applyFont="1" applyFill="1" applyBorder="1" applyAlignment="1">
      <alignment horizontal="center" wrapText="1"/>
    </xf>
    <xf numFmtId="0" fontId="10" fillId="2" borderId="1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6"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7" borderId="16"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9" borderId="8" xfId="0" applyFont="1" applyFill="1" applyBorder="1" applyAlignment="1">
      <alignment horizontal="center" vertical="center" wrapText="1"/>
    </xf>
    <xf numFmtId="0" fontId="10" fillId="9" borderId="17"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8" borderId="10"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8" borderId="28" xfId="0" applyFont="1" applyFill="1" applyBorder="1" applyAlignment="1">
      <alignment horizontal="center" vertical="center" wrapText="1"/>
    </xf>
    <xf numFmtId="0" fontId="10" fillId="8" borderId="8" xfId="0" applyFont="1" applyFill="1" applyBorder="1" applyAlignment="1">
      <alignment horizontal="center" vertical="center" wrapText="1"/>
    </xf>
  </cellXfs>
  <cellStyles count="4">
    <cellStyle name="Hipervínculo" xfId="3" builtinId="8"/>
    <cellStyle name="Millares [0]" xfId="1" builtinId="6"/>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19050</xdr:rowOff>
    </xdr:from>
    <xdr:to>
      <xdr:col>1</xdr:col>
      <xdr:colOff>1781175</xdr:colOff>
      <xdr:row>0</xdr:row>
      <xdr:rowOff>742950</xdr:rowOff>
    </xdr:to>
    <xdr:pic>
      <xdr:nvPicPr>
        <xdr:cNvPr id="1041" name="Imagen 1">
          <a:extLst>
            <a:ext uri="{FF2B5EF4-FFF2-40B4-BE49-F238E27FC236}">
              <a16:creationId xmlns:a16="http://schemas.microsoft.com/office/drawing/2014/main" id="{F466CE23-93AF-4D26-AAAC-2D964BF6415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2276475"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raldyn.tautiva/Downloads/ple-pin-f017_1%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2">
          <cell r="D2" t="str">
            <v>SUMA</v>
          </cell>
          <cell r="F2" t="str">
            <v>EFICIENCIA</v>
          </cell>
        </row>
        <row r="3">
          <cell r="C3" t="str">
            <v>RUTINARIA</v>
          </cell>
          <cell r="D3" t="str">
            <v>CONSTANTE</v>
          </cell>
          <cell r="F3" t="str">
            <v>EFICACIA</v>
          </cell>
        </row>
        <row r="4">
          <cell r="C4" t="str">
            <v>RETADORA (MEJORA)</v>
          </cell>
          <cell r="D4" t="str">
            <v>CRECIENTE</v>
          </cell>
          <cell r="F4" t="str">
            <v>EFECTIVIDAD</v>
          </cell>
        </row>
        <row r="5">
          <cell r="C5" t="str">
            <v>GESTION</v>
          </cell>
          <cell r="D5" t="str">
            <v>DECRECIENTE</v>
          </cell>
        </row>
        <row r="6">
          <cell r="C6" t="str">
            <v>SOSTENIBILIDAD DEL SISTEMA DE GESTIÓN</v>
          </cell>
        </row>
        <row r="7">
          <cell r="G7" t="str">
            <v>SI</v>
          </cell>
        </row>
        <row r="8">
          <cell r="G8"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biernobogota.sharepoint.com/:b:/s/grDireccionRelacionesPoliticas/EaKvV89m0tdFgZQ9dGgpocQBOqhWjH1tcNHndCh2A224iQ?e=2XwSr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26"/>
  <sheetViews>
    <sheetView tabSelected="1" zoomScale="80" zoomScaleNormal="80" workbookViewId="0">
      <selection sqref="A1:M1"/>
    </sheetView>
  </sheetViews>
  <sheetFormatPr baseColWidth="10" defaultColWidth="10.85546875" defaultRowHeight="15" x14ac:dyDescent="0.25"/>
  <cols>
    <col min="1" max="1" width="7.42578125" style="1" customWidth="1"/>
    <col min="2" max="2" width="30.7109375" style="1" customWidth="1"/>
    <col min="3" max="3" width="12.28515625" style="1" customWidth="1"/>
    <col min="4" max="4" width="5.85546875" style="1" customWidth="1"/>
    <col min="5" max="5" width="44.28515625" style="1" bestFit="1" customWidth="1"/>
    <col min="6" max="6" width="15.5703125" style="1" customWidth="1"/>
    <col min="7" max="7" width="15.7109375" style="1" customWidth="1"/>
    <col min="8" max="8" width="21.28515625" style="1" customWidth="1"/>
    <col min="9" max="10" width="19.140625" style="1" customWidth="1"/>
    <col min="11" max="11" width="10.85546875" style="1" customWidth="1"/>
    <col min="12" max="12" width="18.42578125" style="1" customWidth="1"/>
    <col min="13" max="13" width="15.85546875" style="1" customWidth="1"/>
    <col min="14" max="17" width="11.7109375" style="1" customWidth="1"/>
    <col min="18" max="18" width="17.42578125" style="1" customWidth="1"/>
    <col min="19" max="19" width="17.85546875" style="1" customWidth="1"/>
    <col min="20" max="20" width="21.85546875" style="1" customWidth="1"/>
    <col min="21" max="21" width="39.7109375" style="1" customWidth="1"/>
    <col min="22" max="22" width="17.85546875" style="1" customWidth="1"/>
    <col min="23" max="23" width="31" style="1" customWidth="1"/>
    <col min="24" max="24" width="21" style="1" customWidth="1"/>
    <col min="25" max="26" width="16.5703125" style="1" customWidth="1"/>
    <col min="27" max="27" width="78.42578125" style="1" customWidth="1"/>
    <col min="28" max="28" width="47.7109375" style="1" customWidth="1"/>
    <col min="29" max="29" width="18.85546875" style="99" customWidth="1"/>
    <col min="30" max="31" width="16.5703125" style="99" customWidth="1"/>
    <col min="32" max="32" width="98.85546875" style="1" customWidth="1"/>
    <col min="33" max="33" width="22.7109375" style="1" customWidth="1"/>
    <col min="34" max="36" width="16.5703125" style="99" customWidth="1"/>
    <col min="37" max="37" width="72" style="157" customWidth="1"/>
    <col min="38" max="38" width="25.5703125" style="157" customWidth="1"/>
    <col min="39" max="41" width="16.5703125" style="99" customWidth="1"/>
    <col min="42" max="42" width="61.42578125" style="1" customWidth="1"/>
    <col min="43" max="43" width="36.5703125" style="1" customWidth="1"/>
    <col min="44" max="45" width="16.5703125" style="99" customWidth="1"/>
    <col min="46" max="46" width="21.5703125" style="99" customWidth="1"/>
    <col min="47" max="47" width="78" style="1" customWidth="1"/>
    <col min="48" max="16384" width="10.85546875" style="1"/>
  </cols>
  <sheetData>
    <row r="1" spans="1:47" ht="70.5" customHeight="1" x14ac:dyDescent="0.25">
      <c r="A1" s="190" t="s">
        <v>0</v>
      </c>
      <c r="B1" s="191"/>
      <c r="C1" s="191"/>
      <c r="D1" s="191"/>
      <c r="E1" s="191"/>
      <c r="F1" s="191"/>
      <c r="G1" s="191"/>
      <c r="H1" s="191"/>
      <c r="I1" s="191"/>
      <c r="J1" s="191"/>
      <c r="K1" s="191"/>
      <c r="L1" s="191"/>
      <c r="M1" s="191"/>
      <c r="N1" s="192" t="s">
        <v>1</v>
      </c>
      <c r="O1" s="192"/>
      <c r="P1" s="192"/>
      <c r="Q1" s="192"/>
      <c r="R1" s="192"/>
      <c r="S1" s="140"/>
      <c r="T1" s="140"/>
      <c r="U1" s="140"/>
      <c r="V1" s="140"/>
      <c r="W1" s="140"/>
      <c r="X1" s="140"/>
      <c r="Y1" s="140"/>
      <c r="Z1" s="140"/>
      <c r="AA1" s="140"/>
      <c r="AB1" s="140"/>
      <c r="AC1" s="141"/>
      <c r="AD1" s="141"/>
      <c r="AE1" s="141"/>
      <c r="AF1" s="140"/>
      <c r="AG1" s="140"/>
      <c r="AH1" s="141"/>
      <c r="AI1" s="141"/>
      <c r="AJ1" s="141"/>
      <c r="AK1" s="151"/>
      <c r="AL1" s="151"/>
      <c r="AM1" s="141"/>
      <c r="AN1" s="141"/>
      <c r="AO1" s="141"/>
      <c r="AP1" s="140"/>
      <c r="AQ1" s="140"/>
      <c r="AR1" s="141"/>
      <c r="AS1" s="141"/>
      <c r="AT1" s="141"/>
      <c r="AU1" s="140"/>
    </row>
    <row r="2" spans="1:47" s="2" customFormat="1" ht="23.45" customHeight="1" x14ac:dyDescent="0.25">
      <c r="A2" s="193" t="s">
        <v>2</v>
      </c>
      <c r="B2" s="194"/>
      <c r="C2" s="194"/>
      <c r="D2" s="194"/>
      <c r="E2" s="194"/>
      <c r="F2" s="194"/>
      <c r="G2" s="194"/>
      <c r="H2" s="194"/>
      <c r="I2" s="194"/>
      <c r="J2" s="194"/>
      <c r="K2" s="194"/>
      <c r="L2" s="194"/>
      <c r="M2" s="194"/>
      <c r="N2" s="194"/>
      <c r="O2" s="194"/>
      <c r="P2" s="194"/>
      <c r="Q2" s="194"/>
      <c r="R2" s="194"/>
      <c r="S2" s="142"/>
      <c r="T2" s="142"/>
      <c r="U2" s="142"/>
      <c r="V2" s="142"/>
      <c r="W2" s="142"/>
      <c r="X2" s="142"/>
      <c r="Y2" s="142"/>
      <c r="Z2" s="142"/>
      <c r="AA2" s="142"/>
      <c r="AB2" s="142"/>
      <c r="AC2" s="143"/>
      <c r="AD2" s="143"/>
      <c r="AE2" s="143"/>
      <c r="AF2" s="142"/>
      <c r="AG2" s="142"/>
      <c r="AH2" s="143"/>
      <c r="AI2" s="143"/>
      <c r="AJ2" s="143"/>
      <c r="AK2" s="152"/>
      <c r="AL2" s="152"/>
      <c r="AM2" s="143"/>
      <c r="AN2" s="143"/>
      <c r="AO2" s="143"/>
      <c r="AP2" s="142"/>
      <c r="AQ2" s="142"/>
      <c r="AR2" s="143"/>
      <c r="AS2" s="143"/>
      <c r="AT2" s="143"/>
      <c r="AU2" s="142"/>
    </row>
    <row r="3" spans="1:47" x14ac:dyDescent="0.25">
      <c r="A3" s="140"/>
      <c r="B3" s="140"/>
      <c r="C3" s="140"/>
      <c r="D3" s="140"/>
      <c r="E3" s="144"/>
      <c r="F3" s="140"/>
      <c r="G3" s="140"/>
      <c r="H3" s="140"/>
      <c r="I3" s="140"/>
      <c r="J3" s="140"/>
      <c r="K3" s="140"/>
      <c r="L3" s="140"/>
      <c r="M3" s="140"/>
      <c r="N3" s="140"/>
      <c r="O3" s="140"/>
      <c r="P3" s="140"/>
      <c r="Q3" s="140"/>
      <c r="R3" s="140"/>
      <c r="S3" s="140"/>
      <c r="T3" s="140"/>
      <c r="U3" s="140"/>
      <c r="V3" s="140"/>
      <c r="W3" s="140"/>
      <c r="X3" s="140"/>
      <c r="Y3" s="140"/>
      <c r="Z3" s="140"/>
      <c r="AA3" s="140"/>
      <c r="AB3" s="140"/>
      <c r="AC3" s="141"/>
      <c r="AD3" s="141"/>
      <c r="AE3" s="141"/>
      <c r="AF3" s="140"/>
      <c r="AG3" s="140"/>
      <c r="AH3" s="141"/>
      <c r="AI3" s="141"/>
      <c r="AJ3" s="141"/>
      <c r="AK3" s="151"/>
      <c r="AL3" s="151"/>
      <c r="AM3" s="141"/>
      <c r="AN3" s="141"/>
      <c r="AO3" s="141"/>
      <c r="AP3" s="140"/>
      <c r="AQ3" s="140"/>
      <c r="AR3" s="141"/>
      <c r="AS3" s="141"/>
      <c r="AT3" s="141"/>
      <c r="AU3" s="140"/>
    </row>
    <row r="4" spans="1:47" ht="29.1" customHeight="1" x14ac:dyDescent="0.25">
      <c r="A4" s="195" t="s">
        <v>3</v>
      </c>
      <c r="B4" s="195"/>
      <c r="C4" s="196" t="s">
        <v>4</v>
      </c>
      <c r="D4" s="197"/>
      <c r="E4" s="198"/>
      <c r="F4" s="140"/>
      <c r="G4" s="195" t="s">
        <v>5</v>
      </c>
      <c r="H4" s="195"/>
      <c r="I4" s="195"/>
      <c r="J4" s="195"/>
      <c r="K4" s="195"/>
      <c r="L4" s="195"/>
      <c r="M4" s="195"/>
      <c r="N4" s="140"/>
      <c r="O4" s="140"/>
      <c r="P4" s="140"/>
      <c r="Q4" s="140"/>
      <c r="R4" s="140"/>
      <c r="S4" s="140"/>
      <c r="T4" s="140"/>
      <c r="U4" s="140"/>
      <c r="V4" s="140"/>
      <c r="W4" s="140"/>
      <c r="X4" s="140"/>
      <c r="Y4" s="140"/>
      <c r="Z4" s="140"/>
      <c r="AA4" s="140"/>
      <c r="AB4" s="140"/>
      <c r="AC4" s="141"/>
      <c r="AD4" s="141"/>
      <c r="AE4" s="141"/>
      <c r="AF4" s="140"/>
      <c r="AG4" s="140"/>
      <c r="AH4" s="141"/>
      <c r="AI4" s="141"/>
      <c r="AJ4" s="141"/>
      <c r="AK4" s="151"/>
      <c r="AL4" s="151"/>
      <c r="AM4" s="141"/>
      <c r="AN4" s="141"/>
      <c r="AO4" s="141"/>
      <c r="AP4" s="140"/>
      <c r="AQ4" s="140"/>
      <c r="AR4" s="141"/>
      <c r="AS4" s="141"/>
      <c r="AT4" s="141"/>
      <c r="AU4" s="140"/>
    </row>
    <row r="5" spans="1:47" ht="14.45" customHeight="1" x14ac:dyDescent="0.25">
      <c r="A5" s="195"/>
      <c r="B5" s="195"/>
      <c r="C5" s="199"/>
      <c r="D5" s="200"/>
      <c r="E5" s="201"/>
      <c r="F5" s="140"/>
      <c r="G5" s="3" t="s">
        <v>6</v>
      </c>
      <c r="H5" s="3" t="s">
        <v>7</v>
      </c>
      <c r="I5" s="205" t="s">
        <v>8</v>
      </c>
      <c r="J5" s="206"/>
      <c r="K5" s="206"/>
      <c r="L5" s="206"/>
      <c r="M5" s="207"/>
      <c r="N5" s="140"/>
      <c r="O5" s="140"/>
      <c r="P5" s="140"/>
      <c r="Q5" s="140"/>
      <c r="R5" s="140"/>
      <c r="S5" s="140"/>
      <c r="T5" s="140"/>
      <c r="U5" s="140"/>
      <c r="V5" s="140"/>
      <c r="W5" s="140"/>
      <c r="X5" s="140"/>
      <c r="Y5" s="140"/>
      <c r="Z5" s="140"/>
      <c r="AA5" s="140"/>
      <c r="AB5" s="140"/>
      <c r="AC5" s="141"/>
      <c r="AD5" s="141"/>
      <c r="AE5" s="141"/>
      <c r="AF5" s="140"/>
      <c r="AG5" s="140"/>
      <c r="AH5" s="141"/>
      <c r="AI5" s="141"/>
      <c r="AJ5" s="141"/>
      <c r="AK5" s="151"/>
      <c r="AL5" s="151"/>
      <c r="AM5" s="141"/>
      <c r="AN5" s="141"/>
      <c r="AO5" s="141"/>
      <c r="AP5" s="140"/>
      <c r="AQ5" s="140"/>
      <c r="AR5" s="141"/>
      <c r="AS5" s="141"/>
      <c r="AT5" s="141"/>
      <c r="AU5" s="140"/>
    </row>
    <row r="6" spans="1:47" ht="14.45" customHeight="1" x14ac:dyDescent="0.25">
      <c r="A6" s="195"/>
      <c r="B6" s="195"/>
      <c r="C6" s="199"/>
      <c r="D6" s="200"/>
      <c r="E6" s="201"/>
      <c r="F6" s="140"/>
      <c r="G6" s="56">
        <v>1</v>
      </c>
      <c r="H6" s="56" t="s">
        <v>9</v>
      </c>
      <c r="I6" s="187" t="s">
        <v>10</v>
      </c>
      <c r="J6" s="188"/>
      <c r="K6" s="188"/>
      <c r="L6" s="188"/>
      <c r="M6" s="189"/>
      <c r="N6" s="140"/>
      <c r="O6" s="140"/>
      <c r="P6" s="140"/>
      <c r="Q6" s="140"/>
      <c r="R6" s="140"/>
      <c r="S6" s="140"/>
      <c r="T6" s="140"/>
      <c r="U6" s="140"/>
      <c r="V6" s="140"/>
      <c r="W6" s="140"/>
      <c r="X6" s="140"/>
      <c r="Y6" s="140"/>
      <c r="Z6" s="140"/>
      <c r="AA6" s="140"/>
      <c r="AB6" s="140"/>
      <c r="AC6" s="141"/>
      <c r="AD6" s="141"/>
      <c r="AE6" s="141"/>
      <c r="AF6" s="140"/>
      <c r="AG6" s="140"/>
      <c r="AH6" s="141"/>
      <c r="AI6" s="141"/>
      <c r="AJ6" s="141"/>
      <c r="AK6" s="151"/>
      <c r="AL6" s="151"/>
      <c r="AM6" s="141"/>
      <c r="AN6" s="141"/>
      <c r="AO6" s="141"/>
      <c r="AP6" s="140"/>
      <c r="AQ6" s="140"/>
      <c r="AR6" s="141"/>
      <c r="AS6" s="141"/>
      <c r="AT6" s="141"/>
      <c r="AU6" s="140"/>
    </row>
    <row r="7" spans="1:47" ht="92.25" customHeight="1" x14ac:dyDescent="0.25">
      <c r="A7" s="195"/>
      <c r="B7" s="195"/>
      <c r="C7" s="199"/>
      <c r="D7" s="200"/>
      <c r="E7" s="201"/>
      <c r="F7" s="140"/>
      <c r="G7" s="55">
        <v>2</v>
      </c>
      <c r="H7" s="55" t="s">
        <v>11</v>
      </c>
      <c r="I7" s="187" t="s">
        <v>12</v>
      </c>
      <c r="J7" s="188"/>
      <c r="K7" s="188"/>
      <c r="L7" s="188"/>
      <c r="M7" s="189"/>
      <c r="N7" s="140"/>
      <c r="O7" s="140"/>
      <c r="P7" s="140"/>
      <c r="Q7" s="140"/>
      <c r="R7" s="140"/>
      <c r="S7" s="140"/>
      <c r="T7" s="140"/>
      <c r="U7" s="140"/>
      <c r="V7" s="140"/>
      <c r="W7" s="140"/>
      <c r="X7" s="140"/>
      <c r="Y7" s="140"/>
      <c r="Z7" s="140"/>
      <c r="AA7" s="140"/>
      <c r="AB7" s="140"/>
      <c r="AC7" s="141"/>
      <c r="AD7" s="141"/>
      <c r="AE7" s="141"/>
      <c r="AF7" s="140"/>
      <c r="AG7" s="140"/>
      <c r="AH7" s="141"/>
      <c r="AI7" s="141"/>
      <c r="AJ7" s="141"/>
      <c r="AK7" s="151"/>
      <c r="AL7" s="151"/>
      <c r="AM7" s="141"/>
      <c r="AN7" s="141"/>
      <c r="AO7" s="141"/>
      <c r="AP7" s="140"/>
      <c r="AQ7" s="140"/>
      <c r="AR7" s="141"/>
      <c r="AS7" s="141"/>
      <c r="AT7" s="141"/>
      <c r="AU7" s="140"/>
    </row>
    <row r="8" spans="1:47" ht="51.75" customHeight="1" x14ac:dyDescent="0.25">
      <c r="A8" s="195"/>
      <c r="B8" s="195"/>
      <c r="C8" s="202"/>
      <c r="D8" s="203"/>
      <c r="E8" s="204"/>
      <c r="F8" s="140"/>
      <c r="G8" s="93">
        <v>3</v>
      </c>
      <c r="H8" s="93" t="s">
        <v>144</v>
      </c>
      <c r="I8" s="187" t="s">
        <v>152</v>
      </c>
      <c r="J8" s="188"/>
      <c r="K8" s="188"/>
      <c r="L8" s="188"/>
      <c r="M8" s="189"/>
      <c r="N8" s="140"/>
      <c r="O8" s="140"/>
      <c r="P8" s="140"/>
      <c r="Q8" s="140"/>
      <c r="R8" s="140"/>
      <c r="S8" s="140"/>
      <c r="T8" s="140"/>
      <c r="U8" s="140"/>
      <c r="V8" s="140"/>
      <c r="W8" s="140"/>
      <c r="X8" s="140"/>
      <c r="Y8" s="140"/>
      <c r="Z8" s="140"/>
      <c r="AA8" s="140"/>
      <c r="AB8" s="140"/>
      <c r="AC8" s="141"/>
      <c r="AD8" s="141"/>
      <c r="AE8" s="141"/>
      <c r="AF8" s="140"/>
      <c r="AG8" s="140"/>
      <c r="AH8" s="141"/>
      <c r="AI8" s="141"/>
      <c r="AJ8" s="141"/>
      <c r="AK8" s="151"/>
      <c r="AL8" s="151"/>
      <c r="AM8" s="141"/>
      <c r="AN8" s="141"/>
      <c r="AO8" s="141"/>
      <c r="AP8" s="140"/>
      <c r="AQ8" s="140"/>
      <c r="AR8" s="141"/>
      <c r="AS8" s="141"/>
      <c r="AT8" s="141"/>
      <c r="AU8" s="140"/>
    </row>
    <row r="9" spans="1:47" ht="51.75" customHeight="1" x14ac:dyDescent="0.25">
      <c r="A9" s="138"/>
      <c r="B9" s="138"/>
      <c r="C9" s="139"/>
      <c r="D9" s="139"/>
      <c r="E9" s="139"/>
      <c r="F9" s="140"/>
      <c r="G9" s="132">
        <v>4</v>
      </c>
      <c r="H9" s="132" t="s">
        <v>153</v>
      </c>
      <c r="I9" s="187" t="s">
        <v>162</v>
      </c>
      <c r="J9" s="188"/>
      <c r="K9" s="188"/>
      <c r="L9" s="188"/>
      <c r="M9" s="189"/>
      <c r="N9" s="140"/>
      <c r="O9" s="140"/>
      <c r="P9" s="140"/>
      <c r="Q9" s="140"/>
      <c r="R9" s="140"/>
      <c r="S9" s="140"/>
      <c r="T9" s="140"/>
      <c r="U9" s="140"/>
      <c r="V9" s="140"/>
      <c r="W9" s="140"/>
      <c r="X9" s="140"/>
      <c r="Y9" s="140"/>
      <c r="Z9" s="140"/>
      <c r="AA9" s="140"/>
      <c r="AB9" s="140"/>
      <c r="AC9" s="141"/>
      <c r="AD9" s="141"/>
      <c r="AE9" s="141"/>
      <c r="AF9" s="140"/>
      <c r="AG9" s="140"/>
      <c r="AH9" s="141"/>
      <c r="AI9" s="141"/>
      <c r="AJ9" s="141"/>
      <c r="AK9" s="151"/>
      <c r="AL9" s="151"/>
      <c r="AM9" s="141"/>
      <c r="AN9" s="141"/>
      <c r="AO9" s="141"/>
      <c r="AP9" s="140"/>
      <c r="AQ9" s="140"/>
      <c r="AR9" s="141"/>
      <c r="AS9" s="141"/>
      <c r="AT9" s="141"/>
      <c r="AU9" s="140"/>
    </row>
    <row r="10" spans="1:47" ht="51.75" customHeight="1" x14ac:dyDescent="0.25">
      <c r="A10" s="138"/>
      <c r="B10" s="138"/>
      <c r="C10" s="139"/>
      <c r="D10" s="139"/>
      <c r="E10" s="139"/>
      <c r="F10" s="140"/>
      <c r="G10" s="132">
        <v>5</v>
      </c>
      <c r="H10" s="132" t="s">
        <v>185</v>
      </c>
      <c r="I10" s="187" t="s">
        <v>184</v>
      </c>
      <c r="J10" s="188"/>
      <c r="K10" s="188"/>
      <c r="L10" s="188"/>
      <c r="M10" s="189"/>
      <c r="N10" s="140"/>
      <c r="O10" s="140"/>
      <c r="P10" s="140"/>
      <c r="Q10" s="140"/>
      <c r="R10" s="140"/>
      <c r="S10" s="140"/>
      <c r="T10" s="140"/>
      <c r="U10" s="140"/>
      <c r="V10" s="140"/>
      <c r="W10" s="140"/>
      <c r="X10" s="140"/>
      <c r="Y10" s="140"/>
      <c r="Z10" s="140"/>
      <c r="AA10" s="140"/>
      <c r="AB10" s="140"/>
      <c r="AC10" s="141"/>
      <c r="AD10" s="141"/>
      <c r="AE10" s="141"/>
      <c r="AF10" s="140"/>
      <c r="AG10" s="140"/>
      <c r="AH10" s="141"/>
      <c r="AI10" s="141"/>
      <c r="AJ10" s="141"/>
      <c r="AK10" s="151"/>
      <c r="AL10" s="151"/>
      <c r="AM10" s="141"/>
      <c r="AN10" s="141"/>
      <c r="AO10" s="141"/>
      <c r="AP10" s="140"/>
      <c r="AQ10" s="140"/>
      <c r="AR10" s="141"/>
      <c r="AS10" s="141"/>
      <c r="AT10" s="141"/>
      <c r="AU10" s="140"/>
    </row>
    <row r="11" spans="1:47" ht="15.75" thickBot="1" x14ac:dyDescent="0.3">
      <c r="A11" s="140"/>
      <c r="B11" s="140"/>
      <c r="C11" s="140"/>
      <c r="D11" s="140"/>
      <c r="E11" s="140"/>
      <c r="F11" s="140"/>
      <c r="G11" s="140"/>
      <c r="H11" s="140"/>
      <c r="I11" s="140"/>
      <c r="J11" s="140"/>
      <c r="K11" s="140"/>
      <c r="L11" s="140"/>
      <c r="M11" s="140"/>
      <c r="N11" s="140"/>
      <c r="O11" s="140"/>
      <c r="P11" s="140"/>
      <c r="Q11" s="140"/>
      <c r="R11" s="140"/>
      <c r="S11" s="140"/>
      <c r="T11" s="140"/>
      <c r="U11" s="140"/>
      <c r="V11" s="140"/>
      <c r="W11" s="140"/>
      <c r="X11" s="140"/>
      <c r="Y11" s="140"/>
      <c r="Z11" s="140"/>
      <c r="AA11" s="140"/>
      <c r="AB11" s="140"/>
      <c r="AC11" s="141"/>
      <c r="AD11" s="141"/>
      <c r="AE11" s="141"/>
      <c r="AF11" s="140"/>
      <c r="AG11" s="140"/>
      <c r="AH11" s="141"/>
      <c r="AI11" s="141"/>
      <c r="AJ11" s="141"/>
      <c r="AK11" s="151"/>
      <c r="AL11" s="151"/>
      <c r="AM11" s="141"/>
      <c r="AN11" s="141"/>
      <c r="AO11" s="141"/>
      <c r="AP11" s="140"/>
      <c r="AQ11" s="140"/>
      <c r="AR11" s="141"/>
      <c r="AS11" s="141"/>
      <c r="AT11" s="141"/>
      <c r="AU11" s="140"/>
    </row>
    <row r="12" spans="1:47" ht="14.45" customHeight="1" x14ac:dyDescent="0.25">
      <c r="A12" s="208" t="s">
        <v>13</v>
      </c>
      <c r="B12" s="209"/>
      <c r="C12" s="211" t="s">
        <v>14</v>
      </c>
      <c r="D12" s="212"/>
      <c r="E12" s="212"/>
      <c r="F12" s="212"/>
      <c r="G12" s="212"/>
      <c r="H12" s="212"/>
      <c r="I12" s="212"/>
      <c r="J12" s="212"/>
      <c r="K12" s="212"/>
      <c r="L12" s="212"/>
      <c r="M12" s="212"/>
      <c r="N12" s="212"/>
      <c r="O12" s="212"/>
      <c r="P12" s="212"/>
      <c r="Q12" s="212"/>
      <c r="R12" s="213"/>
      <c r="S12" s="217" t="s">
        <v>15</v>
      </c>
      <c r="T12" s="218"/>
      <c r="U12" s="218"/>
      <c r="V12" s="218"/>
      <c r="W12" s="219"/>
      <c r="X12" s="223" t="s">
        <v>16</v>
      </c>
      <c r="Y12" s="224"/>
      <c r="Z12" s="224"/>
      <c r="AA12" s="224"/>
      <c r="AB12" s="225"/>
      <c r="AC12" s="226" t="s">
        <v>16</v>
      </c>
      <c r="AD12" s="227"/>
      <c r="AE12" s="227"/>
      <c r="AF12" s="227"/>
      <c r="AG12" s="228"/>
      <c r="AH12" s="244" t="s">
        <v>16</v>
      </c>
      <c r="AI12" s="245"/>
      <c r="AJ12" s="245"/>
      <c r="AK12" s="245"/>
      <c r="AL12" s="245"/>
      <c r="AM12" s="230" t="s">
        <v>16</v>
      </c>
      <c r="AN12" s="230"/>
      <c r="AO12" s="230"/>
      <c r="AP12" s="230"/>
      <c r="AQ12" s="230"/>
      <c r="AR12" s="231" t="s">
        <v>17</v>
      </c>
      <c r="AS12" s="231"/>
      <c r="AT12" s="231"/>
      <c r="AU12" s="232"/>
    </row>
    <row r="13" spans="1:47" ht="14.45" customHeight="1" x14ac:dyDescent="0.25">
      <c r="A13" s="210"/>
      <c r="B13" s="195"/>
      <c r="C13" s="214"/>
      <c r="D13" s="215"/>
      <c r="E13" s="215"/>
      <c r="F13" s="215"/>
      <c r="G13" s="215"/>
      <c r="H13" s="215"/>
      <c r="I13" s="215"/>
      <c r="J13" s="215"/>
      <c r="K13" s="215"/>
      <c r="L13" s="215"/>
      <c r="M13" s="215"/>
      <c r="N13" s="215"/>
      <c r="O13" s="215"/>
      <c r="P13" s="215"/>
      <c r="Q13" s="215"/>
      <c r="R13" s="216"/>
      <c r="S13" s="220"/>
      <c r="T13" s="221"/>
      <c r="U13" s="221"/>
      <c r="V13" s="221"/>
      <c r="W13" s="222"/>
      <c r="X13" s="233" t="s">
        <v>18</v>
      </c>
      <c r="Y13" s="234"/>
      <c r="Z13" s="234"/>
      <c r="AA13" s="234"/>
      <c r="AB13" s="235"/>
      <c r="AC13" s="236" t="s">
        <v>19</v>
      </c>
      <c r="AD13" s="237"/>
      <c r="AE13" s="237"/>
      <c r="AF13" s="237"/>
      <c r="AG13" s="238"/>
      <c r="AH13" s="239" t="s">
        <v>20</v>
      </c>
      <c r="AI13" s="240"/>
      <c r="AJ13" s="240"/>
      <c r="AK13" s="240"/>
      <c r="AL13" s="240"/>
      <c r="AM13" s="241" t="s">
        <v>21</v>
      </c>
      <c r="AN13" s="241"/>
      <c r="AO13" s="241"/>
      <c r="AP13" s="241"/>
      <c r="AQ13" s="241"/>
      <c r="AR13" s="242" t="s">
        <v>22</v>
      </c>
      <c r="AS13" s="242"/>
      <c r="AT13" s="242"/>
      <c r="AU13" s="243"/>
    </row>
    <row r="14" spans="1:47" ht="14.45" customHeight="1" x14ac:dyDescent="0.25">
      <c r="A14" s="48"/>
      <c r="B14" s="49"/>
      <c r="C14" s="50"/>
      <c r="D14" s="51"/>
      <c r="E14" s="51"/>
      <c r="F14" s="51"/>
      <c r="G14" s="51"/>
      <c r="H14" s="51"/>
      <c r="I14" s="229" t="s">
        <v>23</v>
      </c>
      <c r="J14" s="229"/>
      <c r="K14" s="51"/>
      <c r="L14" s="51"/>
      <c r="M14" s="51"/>
      <c r="N14" s="51"/>
      <c r="O14" s="51"/>
      <c r="P14" s="51"/>
      <c r="Q14" s="51"/>
      <c r="R14" s="52"/>
      <c r="S14" s="53"/>
      <c r="T14" s="54"/>
      <c r="U14" s="54"/>
      <c r="V14" s="54"/>
      <c r="W14" s="87"/>
      <c r="X14" s="82"/>
      <c r="Y14" s="83"/>
      <c r="Z14" s="83"/>
      <c r="AA14" s="83"/>
      <c r="AB14" s="116"/>
      <c r="AC14" s="121"/>
      <c r="AD14" s="96"/>
      <c r="AE14" s="96"/>
      <c r="AF14" s="96"/>
      <c r="AG14" s="122"/>
      <c r="AH14" s="133"/>
      <c r="AI14" s="134"/>
      <c r="AJ14" s="134"/>
      <c r="AK14" s="153"/>
      <c r="AL14" s="153"/>
      <c r="AM14" s="180"/>
      <c r="AN14" s="180"/>
      <c r="AO14" s="180"/>
      <c r="AP14" s="135"/>
      <c r="AQ14" s="135"/>
      <c r="AR14" s="136"/>
      <c r="AS14" s="136"/>
      <c r="AT14" s="136"/>
      <c r="AU14" s="137"/>
    </row>
    <row r="15" spans="1:47" ht="60" x14ac:dyDescent="0.25">
      <c r="A15" s="48" t="s">
        <v>24</v>
      </c>
      <c r="B15" s="49" t="s">
        <v>25</v>
      </c>
      <c r="C15" s="49" t="s">
        <v>26</v>
      </c>
      <c r="D15" s="49" t="s">
        <v>27</v>
      </c>
      <c r="E15" s="49" t="s">
        <v>28</v>
      </c>
      <c r="F15" s="49" t="s">
        <v>29</v>
      </c>
      <c r="G15" s="49" t="s">
        <v>30</v>
      </c>
      <c r="H15" s="49" t="s">
        <v>31</v>
      </c>
      <c r="I15" s="49" t="s">
        <v>32</v>
      </c>
      <c r="J15" s="49" t="s">
        <v>33</v>
      </c>
      <c r="K15" s="49" t="s">
        <v>34</v>
      </c>
      <c r="L15" s="49" t="s">
        <v>35</v>
      </c>
      <c r="M15" s="49" t="s">
        <v>36</v>
      </c>
      <c r="N15" s="49" t="s">
        <v>37</v>
      </c>
      <c r="O15" s="49" t="s">
        <v>38</v>
      </c>
      <c r="P15" s="49" t="s">
        <v>39</v>
      </c>
      <c r="Q15" s="49" t="s">
        <v>40</v>
      </c>
      <c r="R15" s="4" t="s">
        <v>41</v>
      </c>
      <c r="S15" s="53" t="s">
        <v>42</v>
      </c>
      <c r="T15" s="54" t="s">
        <v>43</v>
      </c>
      <c r="U15" s="54" t="s">
        <v>44</v>
      </c>
      <c r="V15" s="54" t="s">
        <v>45</v>
      </c>
      <c r="W15" s="87" t="s">
        <v>46</v>
      </c>
      <c r="X15" s="94" t="s">
        <v>47</v>
      </c>
      <c r="Y15" s="95" t="s">
        <v>48</v>
      </c>
      <c r="Z15" s="95" t="s">
        <v>49</v>
      </c>
      <c r="AA15" s="95" t="s">
        <v>50</v>
      </c>
      <c r="AB15" s="117" t="s">
        <v>51</v>
      </c>
      <c r="AC15" s="121" t="s">
        <v>47</v>
      </c>
      <c r="AD15" s="96" t="s">
        <v>48</v>
      </c>
      <c r="AE15" s="96" t="s">
        <v>49</v>
      </c>
      <c r="AF15" s="96" t="s">
        <v>50</v>
      </c>
      <c r="AG15" s="122" t="s">
        <v>51</v>
      </c>
      <c r="AH15" s="133" t="s">
        <v>47</v>
      </c>
      <c r="AI15" s="134" t="s">
        <v>48</v>
      </c>
      <c r="AJ15" s="134" t="s">
        <v>49</v>
      </c>
      <c r="AK15" s="153" t="s">
        <v>50</v>
      </c>
      <c r="AL15" s="153" t="s">
        <v>51</v>
      </c>
      <c r="AM15" s="180" t="s">
        <v>47</v>
      </c>
      <c r="AN15" s="180" t="s">
        <v>48</v>
      </c>
      <c r="AO15" s="180" t="s">
        <v>49</v>
      </c>
      <c r="AP15" s="135" t="s">
        <v>50</v>
      </c>
      <c r="AQ15" s="135" t="s">
        <v>51</v>
      </c>
      <c r="AR15" s="136" t="s">
        <v>47</v>
      </c>
      <c r="AS15" s="136" t="s">
        <v>52</v>
      </c>
      <c r="AT15" s="136" t="s">
        <v>53</v>
      </c>
      <c r="AU15" s="137" t="s">
        <v>54</v>
      </c>
    </row>
    <row r="16" spans="1:47" s="12" customFormat="1" ht="246.75" customHeight="1" x14ac:dyDescent="0.25">
      <c r="A16" s="5">
        <v>6</v>
      </c>
      <c r="B16" s="6" t="s">
        <v>55</v>
      </c>
      <c r="C16" s="7">
        <v>1</v>
      </c>
      <c r="D16" s="8">
        <v>1</v>
      </c>
      <c r="E16" s="6" t="s">
        <v>56</v>
      </c>
      <c r="F16" s="7">
        <f>80%/5</f>
        <v>0.16</v>
      </c>
      <c r="G16" s="9" t="s">
        <v>57</v>
      </c>
      <c r="H16" s="6" t="s">
        <v>58</v>
      </c>
      <c r="I16" s="6" t="s">
        <v>59</v>
      </c>
      <c r="J16" s="6" t="s">
        <v>60</v>
      </c>
      <c r="K16" s="6" t="s">
        <v>61</v>
      </c>
      <c r="L16" s="9" t="s">
        <v>62</v>
      </c>
      <c r="M16" s="6" t="s">
        <v>63</v>
      </c>
      <c r="N16" s="10">
        <v>1</v>
      </c>
      <c r="O16" s="10">
        <v>1</v>
      </c>
      <c r="P16" s="10">
        <v>1</v>
      </c>
      <c r="Q16" s="10">
        <v>1</v>
      </c>
      <c r="R16" s="10">
        <v>1</v>
      </c>
      <c r="S16" s="5" t="s">
        <v>64</v>
      </c>
      <c r="T16" s="6" t="s">
        <v>65</v>
      </c>
      <c r="U16" s="6" t="s">
        <v>66</v>
      </c>
      <c r="V16" s="6" t="s">
        <v>4</v>
      </c>
      <c r="W16" s="57" t="s">
        <v>65</v>
      </c>
      <c r="X16" s="88">
        <v>1</v>
      </c>
      <c r="Y16" s="45">
        <v>1</v>
      </c>
      <c r="Z16" s="45">
        <v>1</v>
      </c>
      <c r="AA16" s="105" t="s">
        <v>67</v>
      </c>
      <c r="AB16" s="118" t="s">
        <v>68</v>
      </c>
      <c r="AC16" s="123">
        <f>O16</f>
        <v>1</v>
      </c>
      <c r="AD16" s="45">
        <v>1</v>
      </c>
      <c r="AE16" s="92">
        <f>IF(AD16/AC16&gt;100%,100%,AD16/AC16)</f>
        <v>1</v>
      </c>
      <c r="AF16" s="98" t="s">
        <v>145</v>
      </c>
      <c r="AG16" s="11" t="s">
        <v>142</v>
      </c>
      <c r="AH16" s="147">
        <f>P16</f>
        <v>1</v>
      </c>
      <c r="AI16" s="45">
        <v>1</v>
      </c>
      <c r="AJ16" s="92">
        <f>IF(AI16/AH16&gt;100%,100%,AI16/AH16)</f>
        <v>1</v>
      </c>
      <c r="AK16" s="105" t="s">
        <v>154</v>
      </c>
      <c r="AL16" s="6" t="s">
        <v>155</v>
      </c>
      <c r="AM16" s="7">
        <f>Q16</f>
        <v>1</v>
      </c>
      <c r="AN16" s="45">
        <v>1</v>
      </c>
      <c r="AO16" s="92">
        <f>IF(AN16/AM16&gt;100%,100%,AN16/AM16)</f>
        <v>1</v>
      </c>
      <c r="AP16" s="98" t="s">
        <v>170</v>
      </c>
      <c r="AQ16" s="9" t="s">
        <v>163</v>
      </c>
      <c r="AR16" s="7">
        <f>R16</f>
        <v>1</v>
      </c>
      <c r="AS16" s="7">
        <v>1</v>
      </c>
      <c r="AT16" s="92">
        <f>IF(AS16/AR16&gt;100%,100%,AS16/AR16)</f>
        <v>1</v>
      </c>
      <c r="AU16" s="182" t="s">
        <v>169</v>
      </c>
    </row>
    <row r="17" spans="1:47" s="12" customFormat="1" ht="105" x14ac:dyDescent="0.25">
      <c r="A17" s="5">
        <v>6</v>
      </c>
      <c r="B17" s="6" t="s">
        <v>55</v>
      </c>
      <c r="C17" s="8">
        <v>1</v>
      </c>
      <c r="D17" s="8">
        <v>2</v>
      </c>
      <c r="E17" s="6" t="s">
        <v>69</v>
      </c>
      <c r="F17" s="7">
        <f>80%/5</f>
        <v>0.16</v>
      </c>
      <c r="G17" s="9" t="s">
        <v>57</v>
      </c>
      <c r="H17" s="6" t="s">
        <v>70</v>
      </c>
      <c r="I17" s="6" t="s">
        <v>71</v>
      </c>
      <c r="J17" s="6" t="s">
        <v>72</v>
      </c>
      <c r="K17" s="6">
        <v>1</v>
      </c>
      <c r="L17" s="9" t="s">
        <v>73</v>
      </c>
      <c r="M17" s="6" t="s">
        <v>71</v>
      </c>
      <c r="N17" s="13">
        <v>0</v>
      </c>
      <c r="O17" s="13">
        <v>1</v>
      </c>
      <c r="P17" s="13">
        <v>0</v>
      </c>
      <c r="Q17" s="13">
        <v>0</v>
      </c>
      <c r="R17" s="13">
        <v>1</v>
      </c>
      <c r="S17" s="5" t="s">
        <v>64</v>
      </c>
      <c r="T17" s="6" t="s">
        <v>74</v>
      </c>
      <c r="U17" s="6" t="s">
        <v>75</v>
      </c>
      <c r="V17" s="6" t="s">
        <v>4</v>
      </c>
      <c r="W17" s="57" t="s">
        <v>74</v>
      </c>
      <c r="X17" s="88" t="s">
        <v>76</v>
      </c>
      <c r="Y17" s="46" t="s">
        <v>76</v>
      </c>
      <c r="Z17" s="46" t="s">
        <v>76</v>
      </c>
      <c r="AA17" s="58" t="s">
        <v>77</v>
      </c>
      <c r="AB17" s="90" t="s">
        <v>76</v>
      </c>
      <c r="AC17" s="124">
        <f>O17</f>
        <v>1</v>
      </c>
      <c r="AD17" s="145">
        <v>1</v>
      </c>
      <c r="AE17" s="92">
        <f>IF(AD17/AC17&gt;100%,100%,AD17/AC17)</f>
        <v>1</v>
      </c>
      <c r="AF17" s="9" t="s">
        <v>171</v>
      </c>
      <c r="AG17" s="11" t="s">
        <v>143</v>
      </c>
      <c r="AH17" s="146" t="s">
        <v>156</v>
      </c>
      <c r="AI17" s="132" t="s">
        <v>156</v>
      </c>
      <c r="AJ17" s="92" t="s">
        <v>156</v>
      </c>
      <c r="AK17" s="6" t="s">
        <v>156</v>
      </c>
      <c r="AL17" s="6" t="s">
        <v>156</v>
      </c>
      <c r="AM17" s="183" t="s">
        <v>131</v>
      </c>
      <c r="AN17" s="183" t="s">
        <v>131</v>
      </c>
      <c r="AO17" s="183" t="s">
        <v>131</v>
      </c>
      <c r="AP17" s="9" t="s">
        <v>164</v>
      </c>
      <c r="AQ17" s="9" t="s">
        <v>165</v>
      </c>
      <c r="AR17" s="106">
        <f t="shared" ref="AR17:AR24" si="0">R17</f>
        <v>1</v>
      </c>
      <c r="AS17" s="132">
        <f>SUM(Y17,AD17,AI17,AN17)</f>
        <v>1</v>
      </c>
      <c r="AT17" s="92">
        <f>IF(AS17/AR17&gt;100%,100%,AS17/AR17)</f>
        <v>1</v>
      </c>
      <c r="AU17" s="11" t="s">
        <v>172</v>
      </c>
    </row>
    <row r="18" spans="1:47" s="12" customFormat="1" ht="150" x14ac:dyDescent="0.25">
      <c r="A18" s="5">
        <v>6</v>
      </c>
      <c r="B18" s="6" t="s">
        <v>55</v>
      </c>
      <c r="C18" s="8">
        <v>1</v>
      </c>
      <c r="D18" s="8">
        <v>3</v>
      </c>
      <c r="E18" s="6" t="s">
        <v>78</v>
      </c>
      <c r="F18" s="7">
        <f>80%/5</f>
        <v>0.16</v>
      </c>
      <c r="G18" s="9" t="s">
        <v>57</v>
      </c>
      <c r="H18" s="6" t="s">
        <v>79</v>
      </c>
      <c r="I18" s="6" t="s">
        <v>80</v>
      </c>
      <c r="J18" s="6" t="s">
        <v>72</v>
      </c>
      <c r="K18" s="6" t="s">
        <v>81</v>
      </c>
      <c r="L18" s="9" t="s">
        <v>73</v>
      </c>
      <c r="M18" s="6" t="s">
        <v>79</v>
      </c>
      <c r="N18" s="13">
        <v>0</v>
      </c>
      <c r="O18" s="13">
        <v>0</v>
      </c>
      <c r="P18" s="13">
        <v>0</v>
      </c>
      <c r="Q18" s="13">
        <v>1</v>
      </c>
      <c r="R18" s="13">
        <v>1</v>
      </c>
      <c r="S18" s="5" t="s">
        <v>64</v>
      </c>
      <c r="T18" s="6" t="s">
        <v>82</v>
      </c>
      <c r="U18" s="6" t="s">
        <v>83</v>
      </c>
      <c r="V18" s="6" t="s">
        <v>4</v>
      </c>
      <c r="W18" s="57" t="s">
        <v>82</v>
      </c>
      <c r="X18" s="88" t="s">
        <v>76</v>
      </c>
      <c r="Y18" s="46" t="s">
        <v>76</v>
      </c>
      <c r="Z18" s="46" t="s">
        <v>76</v>
      </c>
      <c r="AA18" s="58" t="s">
        <v>77</v>
      </c>
      <c r="AB18" s="90" t="s">
        <v>76</v>
      </c>
      <c r="AC18" s="123" t="s">
        <v>76</v>
      </c>
      <c r="AD18" s="45" t="s">
        <v>76</v>
      </c>
      <c r="AE18" s="45" t="s">
        <v>76</v>
      </c>
      <c r="AF18" s="58" t="s">
        <v>141</v>
      </c>
      <c r="AG18" s="125" t="s">
        <v>76</v>
      </c>
      <c r="AH18" s="123" t="s">
        <v>76</v>
      </c>
      <c r="AI18" s="45" t="s">
        <v>76</v>
      </c>
      <c r="AJ18" s="45" t="s">
        <v>76</v>
      </c>
      <c r="AK18" s="154" t="s">
        <v>157</v>
      </c>
      <c r="AL18" s="155" t="s">
        <v>76</v>
      </c>
      <c r="AM18" s="106">
        <f t="shared" ref="AM18:AM24" si="1">Q18</f>
        <v>1</v>
      </c>
      <c r="AN18" s="132">
        <v>1</v>
      </c>
      <c r="AO18" s="92">
        <f>IF(AN18/AM18&gt;100%,100%,AN18/AM18)</f>
        <v>1</v>
      </c>
      <c r="AP18" s="9" t="s">
        <v>166</v>
      </c>
      <c r="AQ18" s="181" t="s">
        <v>167</v>
      </c>
      <c r="AR18" s="106">
        <f>R18</f>
        <v>1</v>
      </c>
      <c r="AS18" s="132">
        <f>SUM(Y18,AD18,AI18,AN18)</f>
        <v>1</v>
      </c>
      <c r="AT18" s="92">
        <f>IF(AS18/AR18&gt;100%,100%,AS18/AR18)</f>
        <v>1</v>
      </c>
      <c r="AU18" s="9" t="s">
        <v>166</v>
      </c>
    </row>
    <row r="19" spans="1:47" s="12" customFormat="1" ht="150" x14ac:dyDescent="0.25">
      <c r="A19" s="5">
        <v>6</v>
      </c>
      <c r="B19" s="6" t="s">
        <v>55</v>
      </c>
      <c r="C19" s="7">
        <v>1</v>
      </c>
      <c r="D19" s="8">
        <v>4</v>
      </c>
      <c r="E19" s="6" t="s">
        <v>84</v>
      </c>
      <c r="F19" s="7">
        <f>80%/5</f>
        <v>0.16</v>
      </c>
      <c r="G19" s="9" t="s">
        <v>57</v>
      </c>
      <c r="H19" s="6" t="s">
        <v>85</v>
      </c>
      <c r="I19" s="6" t="s">
        <v>86</v>
      </c>
      <c r="J19" s="6" t="s">
        <v>87</v>
      </c>
      <c r="K19" s="6" t="s">
        <v>88</v>
      </c>
      <c r="L19" s="9" t="s">
        <v>73</v>
      </c>
      <c r="M19" s="6" t="s">
        <v>85</v>
      </c>
      <c r="N19" s="10">
        <v>0.25</v>
      </c>
      <c r="O19" s="10">
        <v>0.25</v>
      </c>
      <c r="P19" s="10">
        <v>0.25</v>
      </c>
      <c r="Q19" s="10">
        <v>0.25</v>
      </c>
      <c r="R19" s="10">
        <v>1</v>
      </c>
      <c r="S19" s="5" t="s">
        <v>64</v>
      </c>
      <c r="T19" s="6" t="s">
        <v>89</v>
      </c>
      <c r="U19" s="6" t="s">
        <v>90</v>
      </c>
      <c r="V19" s="6" t="s">
        <v>4</v>
      </c>
      <c r="W19" s="57" t="s">
        <v>89</v>
      </c>
      <c r="X19" s="88">
        <v>0.25</v>
      </c>
      <c r="Y19" s="46">
        <v>0.25</v>
      </c>
      <c r="Z19" s="46">
        <v>1</v>
      </c>
      <c r="AA19" s="59" t="s">
        <v>91</v>
      </c>
      <c r="AB19" s="91" t="s">
        <v>92</v>
      </c>
      <c r="AC19" s="123">
        <f>O19</f>
        <v>0.25</v>
      </c>
      <c r="AD19" s="45">
        <f>P19</f>
        <v>0.25</v>
      </c>
      <c r="AE19" s="92">
        <f>IF(AD19/AC19&gt;100%,100%,AD19/AC19)</f>
        <v>1</v>
      </c>
      <c r="AF19" s="9" t="s">
        <v>146</v>
      </c>
      <c r="AG19" s="11" t="s">
        <v>140</v>
      </c>
      <c r="AH19" s="147">
        <f t="shared" ref="AH19:AH23" si="2">P19</f>
        <v>0.25</v>
      </c>
      <c r="AI19" s="45">
        <v>0.25</v>
      </c>
      <c r="AJ19" s="92">
        <f>IF(AI19/AH19&gt;100%,100%,AI19/AH19)</f>
        <v>1</v>
      </c>
      <c r="AK19" s="6" t="s">
        <v>158</v>
      </c>
      <c r="AL19" s="156" t="s">
        <v>159</v>
      </c>
      <c r="AM19" s="7">
        <f t="shared" si="1"/>
        <v>0.25</v>
      </c>
      <c r="AN19" s="45">
        <v>0.25</v>
      </c>
      <c r="AO19" s="92">
        <f>IF(AN19/AM19&gt;100%,100%,AN19/AM19)</f>
        <v>1</v>
      </c>
      <c r="AP19" s="9" t="s">
        <v>173</v>
      </c>
      <c r="AQ19" s="9" t="s">
        <v>159</v>
      </c>
      <c r="AR19" s="7">
        <f t="shared" si="0"/>
        <v>1</v>
      </c>
      <c r="AS19" s="7">
        <f>SUM(Y19,AD19,AI19,AN19)</f>
        <v>1</v>
      </c>
      <c r="AT19" s="92">
        <f>IF(AS19/AR19&gt;100%,100%,AS19/AR19)</f>
        <v>1</v>
      </c>
      <c r="AU19" s="11" t="s">
        <v>168</v>
      </c>
    </row>
    <row r="20" spans="1:47" s="12" customFormat="1" ht="145.5" customHeight="1" x14ac:dyDescent="0.25">
      <c r="A20" s="5">
        <v>6</v>
      </c>
      <c r="B20" s="6" t="s">
        <v>55</v>
      </c>
      <c r="C20" s="8">
        <v>1</v>
      </c>
      <c r="D20" s="8">
        <v>5</v>
      </c>
      <c r="E20" s="6" t="s">
        <v>93</v>
      </c>
      <c r="F20" s="7">
        <f>80%/5</f>
        <v>0.16</v>
      </c>
      <c r="G20" s="9" t="s">
        <v>94</v>
      </c>
      <c r="H20" s="6" t="s">
        <v>95</v>
      </c>
      <c r="I20" s="6" t="s">
        <v>96</v>
      </c>
      <c r="J20" s="6" t="s">
        <v>97</v>
      </c>
      <c r="K20" s="6">
        <v>0</v>
      </c>
      <c r="L20" s="9" t="s">
        <v>73</v>
      </c>
      <c r="M20" s="6" t="s">
        <v>98</v>
      </c>
      <c r="N20" s="13">
        <v>0.25</v>
      </c>
      <c r="O20" s="13">
        <v>0.25</v>
      </c>
      <c r="P20" s="13">
        <v>0.25</v>
      </c>
      <c r="Q20" s="13">
        <v>0.25</v>
      </c>
      <c r="R20" s="13">
        <v>1</v>
      </c>
      <c r="S20" s="5" t="s">
        <v>64</v>
      </c>
      <c r="T20" s="6" t="s">
        <v>99</v>
      </c>
      <c r="U20" s="6" t="s">
        <v>100</v>
      </c>
      <c r="V20" s="6" t="s">
        <v>4</v>
      </c>
      <c r="W20" s="57" t="s">
        <v>101</v>
      </c>
      <c r="X20" s="89">
        <v>0.25</v>
      </c>
      <c r="Y20" s="107">
        <v>0.25</v>
      </c>
      <c r="Z20" s="47">
        <v>1</v>
      </c>
      <c r="AA20" s="59" t="s">
        <v>102</v>
      </c>
      <c r="AB20" s="91" t="s">
        <v>103</v>
      </c>
      <c r="AC20" s="126">
        <v>0.25</v>
      </c>
      <c r="AD20" s="97">
        <v>0.25</v>
      </c>
      <c r="AE20" s="92">
        <f>IF(AD20/AC20&gt;100%,100%,AD20/AC20)</f>
        <v>1</v>
      </c>
      <c r="AF20" s="9" t="s">
        <v>139</v>
      </c>
      <c r="AG20" s="11" t="s">
        <v>147</v>
      </c>
      <c r="AH20" s="120">
        <v>0.25</v>
      </c>
      <c r="AI20" s="107">
        <v>0.25</v>
      </c>
      <c r="AJ20" s="92">
        <f>IF(AI20/AH20&gt;100%,100%,AI20/AH20)</f>
        <v>1</v>
      </c>
      <c r="AK20" s="6" t="s">
        <v>160</v>
      </c>
      <c r="AL20" s="6" t="s">
        <v>161</v>
      </c>
      <c r="AM20" s="184">
        <f t="shared" si="1"/>
        <v>0.25</v>
      </c>
      <c r="AN20" s="132">
        <v>0.25</v>
      </c>
      <c r="AO20" s="92">
        <f>IF(AN20/AM20&gt;100%,100%,AN20/AM20)</f>
        <v>1</v>
      </c>
      <c r="AP20" s="9" t="s">
        <v>182</v>
      </c>
      <c r="AQ20" s="9" t="s">
        <v>181</v>
      </c>
      <c r="AR20" s="106">
        <f t="shared" si="0"/>
        <v>1</v>
      </c>
      <c r="AS20" s="132">
        <v>1</v>
      </c>
      <c r="AT20" s="92">
        <f>IF(AS20/AR20&gt;100%,100%,AS20/AR20)</f>
        <v>1</v>
      </c>
      <c r="AU20" s="6" t="s">
        <v>183</v>
      </c>
    </row>
    <row r="21" spans="1:47" s="20" customFormat="1" ht="16.5" thickBot="1" x14ac:dyDescent="0.3">
      <c r="A21" s="14"/>
      <c r="B21" s="15"/>
      <c r="C21" s="15"/>
      <c r="D21" s="15"/>
      <c r="E21" s="16" t="s">
        <v>104</v>
      </c>
      <c r="F21" s="17">
        <f>SUM(F16:F20)</f>
        <v>0.8</v>
      </c>
      <c r="G21" s="15"/>
      <c r="H21" s="15"/>
      <c r="I21" s="15"/>
      <c r="J21" s="15"/>
      <c r="K21" s="15"/>
      <c r="L21" s="15"/>
      <c r="M21" s="15"/>
      <c r="N21" s="18"/>
      <c r="O21" s="18"/>
      <c r="P21" s="18"/>
      <c r="Q21" s="18"/>
      <c r="R21" s="19"/>
      <c r="S21" s="14"/>
      <c r="T21" s="15"/>
      <c r="U21" s="15"/>
      <c r="V21" s="15"/>
      <c r="W21" s="86"/>
      <c r="X21" s="114"/>
      <c r="Y21" s="108"/>
      <c r="Z21" s="109">
        <f>AVERAGE(Z16:Z20)</f>
        <v>1</v>
      </c>
      <c r="AA21" s="110"/>
      <c r="AB21" s="119"/>
      <c r="AC21" s="127"/>
      <c r="AD21" s="111"/>
      <c r="AE21" s="131">
        <f>AVERAGE(AE16:AE20)*80%</f>
        <v>0.8</v>
      </c>
      <c r="AF21" s="110"/>
      <c r="AG21" s="115"/>
      <c r="AH21" s="158"/>
      <c r="AI21" s="159"/>
      <c r="AJ21" s="160">
        <f>AVERAGE(AJ16:AJ20)*80%</f>
        <v>0.8</v>
      </c>
      <c r="AK21" s="161"/>
      <c r="AL21" s="161"/>
      <c r="AM21" s="159"/>
      <c r="AN21" s="159"/>
      <c r="AO21" s="160">
        <f>AVERAGE(AO16:AO20)*80%</f>
        <v>0.8</v>
      </c>
      <c r="AP21" s="163"/>
      <c r="AQ21" s="163"/>
      <c r="AR21" s="162"/>
      <c r="AS21" s="162"/>
      <c r="AT21" s="160">
        <f>AVERAGE(AT16:AT20)*80%</f>
        <v>0.8</v>
      </c>
      <c r="AU21" s="164"/>
    </row>
    <row r="22" spans="1:47" s="23" customFormat="1" ht="168" x14ac:dyDescent="0.25">
      <c r="A22" s="68">
        <v>7</v>
      </c>
      <c r="B22" s="22" t="s">
        <v>105</v>
      </c>
      <c r="C22" s="64">
        <v>0.8</v>
      </c>
      <c r="D22" s="22" t="s">
        <v>106</v>
      </c>
      <c r="E22" s="22" t="s">
        <v>107</v>
      </c>
      <c r="F22" s="70">
        <f>+(0.333333333333333)*20%</f>
        <v>6.6666666666666596E-2</v>
      </c>
      <c r="G22" s="22" t="s">
        <v>108</v>
      </c>
      <c r="H22" s="71" t="s">
        <v>109</v>
      </c>
      <c r="I22" s="71" t="s">
        <v>110</v>
      </c>
      <c r="J22" s="71" t="s">
        <v>111</v>
      </c>
      <c r="K22" s="22"/>
      <c r="L22" s="22" t="s">
        <v>62</v>
      </c>
      <c r="M22" s="72" t="s">
        <v>112</v>
      </c>
      <c r="N22" s="73" t="s">
        <v>76</v>
      </c>
      <c r="O22" s="73">
        <v>0.8</v>
      </c>
      <c r="P22" s="73" t="s">
        <v>76</v>
      </c>
      <c r="Q22" s="73">
        <v>0.8</v>
      </c>
      <c r="R22" s="74">
        <v>0.8</v>
      </c>
      <c r="S22" s="68" t="s">
        <v>113</v>
      </c>
      <c r="T22" s="22" t="s">
        <v>114</v>
      </c>
      <c r="U22" s="22" t="s">
        <v>114</v>
      </c>
      <c r="V22" s="22" t="s">
        <v>115</v>
      </c>
      <c r="W22" s="65" t="s">
        <v>116</v>
      </c>
      <c r="X22" s="69" t="s">
        <v>76</v>
      </c>
      <c r="Y22" s="24" t="s">
        <v>76</v>
      </c>
      <c r="Z22" s="24" t="s">
        <v>76</v>
      </c>
      <c r="AA22" s="24" t="s">
        <v>77</v>
      </c>
      <c r="AB22" s="30" t="s">
        <v>76</v>
      </c>
      <c r="AC22" s="128">
        <f>O22</f>
        <v>0.8</v>
      </c>
      <c r="AD22" s="67">
        <v>0.5</v>
      </c>
      <c r="AE22" s="113">
        <f>AD22/AC22</f>
        <v>0.625</v>
      </c>
      <c r="AF22" s="24" t="s">
        <v>148</v>
      </c>
      <c r="AG22" s="31" t="s">
        <v>149</v>
      </c>
      <c r="AH22" s="148" t="str">
        <f t="shared" si="2"/>
        <v>No programada</v>
      </c>
      <c r="AI22" s="149" t="s">
        <v>76</v>
      </c>
      <c r="AJ22" s="149" t="s">
        <v>76</v>
      </c>
      <c r="AK22" s="27" t="s">
        <v>157</v>
      </c>
      <c r="AL22" s="27" t="s">
        <v>76</v>
      </c>
      <c r="AM22" s="67">
        <f t="shared" si="1"/>
        <v>0.8</v>
      </c>
      <c r="AN22" s="67">
        <v>0.93</v>
      </c>
      <c r="AO22" s="67">
        <v>1</v>
      </c>
      <c r="AP22" s="24" t="s">
        <v>174</v>
      </c>
      <c r="AQ22" s="24" t="s">
        <v>149</v>
      </c>
      <c r="AR22" s="67">
        <f t="shared" si="0"/>
        <v>0.8</v>
      </c>
      <c r="AS22" s="112">
        <f>(AD22+AN22)/2</f>
        <v>0.71500000000000008</v>
      </c>
      <c r="AT22" s="67">
        <f>AS22/AR22</f>
        <v>0.89375000000000004</v>
      </c>
      <c r="AU22" s="24" t="s">
        <v>174</v>
      </c>
    </row>
    <row r="23" spans="1:47" s="23" customFormat="1" ht="93.75" customHeight="1" x14ac:dyDescent="0.25">
      <c r="A23" s="69">
        <v>7</v>
      </c>
      <c r="B23" s="24" t="s">
        <v>105</v>
      </c>
      <c r="C23" s="25">
        <v>1</v>
      </c>
      <c r="D23" s="24" t="s">
        <v>117</v>
      </c>
      <c r="E23" s="24" t="s">
        <v>118</v>
      </c>
      <c r="F23" s="26">
        <f>+(0.333333333333333)*20%</f>
        <v>6.6666666666666596E-2</v>
      </c>
      <c r="G23" s="24" t="s">
        <v>108</v>
      </c>
      <c r="H23" s="27" t="s">
        <v>119</v>
      </c>
      <c r="I23" s="27" t="s">
        <v>120</v>
      </c>
      <c r="J23" s="27" t="s">
        <v>121</v>
      </c>
      <c r="K23" s="24"/>
      <c r="L23" s="24" t="s">
        <v>73</v>
      </c>
      <c r="M23" s="28" t="s">
        <v>122</v>
      </c>
      <c r="N23" s="29">
        <v>0</v>
      </c>
      <c r="O23" s="29">
        <v>0.25</v>
      </c>
      <c r="P23" s="60">
        <v>0.625</v>
      </c>
      <c r="Q23" s="60">
        <v>0.125</v>
      </c>
      <c r="R23" s="75">
        <v>1</v>
      </c>
      <c r="S23" s="69" t="s">
        <v>113</v>
      </c>
      <c r="T23" s="24" t="s">
        <v>123</v>
      </c>
      <c r="U23" s="24" t="s">
        <v>123</v>
      </c>
      <c r="V23" s="21" t="s">
        <v>115</v>
      </c>
      <c r="W23" s="30" t="s">
        <v>124</v>
      </c>
      <c r="X23" s="69" t="s">
        <v>76</v>
      </c>
      <c r="Y23" s="24" t="s">
        <v>76</v>
      </c>
      <c r="Z23" s="24" t="s">
        <v>76</v>
      </c>
      <c r="AA23" s="24" t="s">
        <v>77</v>
      </c>
      <c r="AB23" s="30" t="s">
        <v>76</v>
      </c>
      <c r="AC23" s="128">
        <f>O23</f>
        <v>0.25</v>
      </c>
      <c r="AD23" s="67">
        <v>0.3</v>
      </c>
      <c r="AE23" s="100">
        <v>1</v>
      </c>
      <c r="AF23" s="24" t="s">
        <v>138</v>
      </c>
      <c r="AG23" s="31" t="s">
        <v>137</v>
      </c>
      <c r="AH23" s="150">
        <f t="shared" si="2"/>
        <v>0.625</v>
      </c>
      <c r="AI23" s="100">
        <v>0.1875</v>
      </c>
      <c r="AJ23" s="100">
        <f>AI23/AH23</f>
        <v>0.3</v>
      </c>
      <c r="AK23" s="27" t="s">
        <v>175</v>
      </c>
      <c r="AL23" s="27" t="s">
        <v>176</v>
      </c>
      <c r="AM23" s="113">
        <f t="shared" si="1"/>
        <v>0.125</v>
      </c>
      <c r="AN23" s="100">
        <v>0.125</v>
      </c>
      <c r="AO23" s="67">
        <v>1</v>
      </c>
      <c r="AP23" s="24" t="s">
        <v>177</v>
      </c>
      <c r="AQ23" s="24" t="s">
        <v>176</v>
      </c>
      <c r="AR23" s="67">
        <f t="shared" si="0"/>
        <v>1</v>
      </c>
      <c r="AS23" s="185">
        <f>SUM(Y23,AD23,AI23,AN23)</f>
        <v>0.61250000000000004</v>
      </c>
      <c r="AT23" s="113">
        <f>AS23/AR23</f>
        <v>0.61250000000000004</v>
      </c>
      <c r="AU23" s="31" t="s">
        <v>178</v>
      </c>
    </row>
    <row r="24" spans="1:47" s="23" customFormat="1" ht="98.25" customHeight="1" x14ac:dyDescent="0.25">
      <c r="A24" s="69">
        <v>7</v>
      </c>
      <c r="B24" s="24" t="s">
        <v>105</v>
      </c>
      <c r="C24" s="25">
        <v>1</v>
      </c>
      <c r="D24" s="24" t="s">
        <v>125</v>
      </c>
      <c r="E24" s="24" t="s">
        <v>126</v>
      </c>
      <c r="F24" s="26">
        <f>+(0.333333333333333)*20%</f>
        <v>6.6666666666666596E-2</v>
      </c>
      <c r="G24" s="24" t="s">
        <v>108</v>
      </c>
      <c r="H24" s="27" t="s">
        <v>127</v>
      </c>
      <c r="I24" s="27" t="s">
        <v>128</v>
      </c>
      <c r="J24" s="27" t="s">
        <v>129</v>
      </c>
      <c r="K24" s="24"/>
      <c r="L24" s="24" t="s">
        <v>73</v>
      </c>
      <c r="M24" s="28" t="s">
        <v>130</v>
      </c>
      <c r="N24" s="29" t="s">
        <v>76</v>
      </c>
      <c r="O24" s="29">
        <v>1</v>
      </c>
      <c r="P24" s="29" t="s">
        <v>76</v>
      </c>
      <c r="Q24" s="29">
        <v>1</v>
      </c>
      <c r="R24" s="75">
        <v>1</v>
      </c>
      <c r="S24" s="69" t="s">
        <v>113</v>
      </c>
      <c r="T24" s="24" t="s">
        <v>132</v>
      </c>
      <c r="U24" s="24" t="s">
        <v>133</v>
      </c>
      <c r="V24" s="21" t="s">
        <v>115</v>
      </c>
      <c r="W24" s="30" t="s">
        <v>134</v>
      </c>
      <c r="X24" s="69" t="s">
        <v>76</v>
      </c>
      <c r="Y24" s="24" t="s">
        <v>76</v>
      </c>
      <c r="Z24" s="24" t="s">
        <v>76</v>
      </c>
      <c r="AA24" s="24" t="s">
        <v>77</v>
      </c>
      <c r="AB24" s="30" t="s">
        <v>76</v>
      </c>
      <c r="AC24" s="128">
        <f>O24</f>
        <v>1</v>
      </c>
      <c r="AD24" s="112">
        <v>1</v>
      </c>
      <c r="AE24" s="112">
        <v>1</v>
      </c>
      <c r="AF24" s="24" t="s">
        <v>150</v>
      </c>
      <c r="AG24" s="31" t="s">
        <v>151</v>
      </c>
      <c r="AH24" s="148" t="s">
        <v>76</v>
      </c>
      <c r="AI24" s="149" t="s">
        <v>76</v>
      </c>
      <c r="AJ24" s="149" t="s">
        <v>76</v>
      </c>
      <c r="AK24" s="27" t="s">
        <v>157</v>
      </c>
      <c r="AL24" s="27" t="s">
        <v>76</v>
      </c>
      <c r="AM24" s="67">
        <f t="shared" si="1"/>
        <v>1</v>
      </c>
      <c r="AN24" s="67">
        <v>1</v>
      </c>
      <c r="AO24" s="67">
        <v>1</v>
      </c>
      <c r="AP24" s="186" t="s">
        <v>179</v>
      </c>
      <c r="AQ24" s="24" t="s">
        <v>180</v>
      </c>
      <c r="AR24" s="67">
        <f t="shared" si="0"/>
        <v>1</v>
      </c>
      <c r="AS24" s="112">
        <v>1</v>
      </c>
      <c r="AT24" s="67">
        <f>AS24/AR24</f>
        <v>1</v>
      </c>
      <c r="AU24" s="186" t="s">
        <v>179</v>
      </c>
    </row>
    <row r="25" spans="1:47" s="38" customFormat="1" ht="15.75" x14ac:dyDescent="0.25">
      <c r="A25" s="76"/>
      <c r="B25" s="32"/>
      <c r="C25" s="32"/>
      <c r="D25" s="32"/>
      <c r="E25" s="33" t="s">
        <v>135</v>
      </c>
      <c r="F25" s="34">
        <f>SUM(F22:F24)</f>
        <v>0.19999999999999979</v>
      </c>
      <c r="G25" s="33"/>
      <c r="H25" s="33"/>
      <c r="I25" s="33"/>
      <c r="J25" s="33"/>
      <c r="K25" s="33"/>
      <c r="L25" s="33"/>
      <c r="M25" s="33"/>
      <c r="N25" s="35"/>
      <c r="O25" s="35"/>
      <c r="P25" s="35"/>
      <c r="Q25" s="35"/>
      <c r="R25" s="77">
        <f>AVERAGE(R23:R24)</f>
        <v>1</v>
      </c>
      <c r="S25" s="81"/>
      <c r="T25" s="32"/>
      <c r="U25" s="32"/>
      <c r="V25" s="32"/>
      <c r="W25" s="36"/>
      <c r="X25" s="84"/>
      <c r="Y25" s="85"/>
      <c r="Z25" s="62">
        <v>0</v>
      </c>
      <c r="AA25" s="32"/>
      <c r="AB25" s="36"/>
      <c r="AC25" s="101"/>
      <c r="AD25" s="102"/>
      <c r="AE25" s="129">
        <f>AVERAGE(AE22:AE24)*20%</f>
        <v>0.17500000000000002</v>
      </c>
      <c r="AF25" s="32"/>
      <c r="AG25" s="37"/>
      <c r="AH25" s="165"/>
      <c r="AI25" s="166"/>
      <c r="AJ25" s="167">
        <f>AVERAGE(AJ22:AJ24)*20%</f>
        <v>0.06</v>
      </c>
      <c r="AK25" s="168"/>
      <c r="AL25" s="168"/>
      <c r="AM25" s="166"/>
      <c r="AN25" s="166"/>
      <c r="AO25" s="169">
        <f>AVERAGE(AO22:AO24)*20%</f>
        <v>0.2</v>
      </c>
      <c r="AP25" s="170"/>
      <c r="AQ25" s="170"/>
      <c r="AR25" s="171"/>
      <c r="AS25" s="171"/>
      <c r="AT25" s="167">
        <f>AVERAGE(AT22:AT24)*20%</f>
        <v>0.16708333333333336</v>
      </c>
      <c r="AU25" s="172"/>
    </row>
    <row r="26" spans="1:47" s="44" customFormat="1" ht="19.5" thickBot="1" x14ac:dyDescent="0.35">
      <c r="A26" s="78"/>
      <c r="B26" s="41"/>
      <c r="C26" s="41"/>
      <c r="D26" s="41"/>
      <c r="E26" s="61" t="s">
        <v>136</v>
      </c>
      <c r="F26" s="79">
        <f>F25+F21</f>
        <v>0.99999999999999978</v>
      </c>
      <c r="G26" s="41"/>
      <c r="H26" s="41"/>
      <c r="I26" s="41"/>
      <c r="J26" s="41"/>
      <c r="K26" s="41"/>
      <c r="L26" s="41"/>
      <c r="M26" s="41"/>
      <c r="N26" s="43"/>
      <c r="O26" s="43"/>
      <c r="P26" s="43"/>
      <c r="Q26" s="43"/>
      <c r="R26" s="80">
        <f>R25*$F$25</f>
        <v>0.19999999999999979</v>
      </c>
      <c r="S26" s="78"/>
      <c r="T26" s="41"/>
      <c r="U26" s="41"/>
      <c r="V26" s="41"/>
      <c r="W26" s="66"/>
      <c r="X26" s="39"/>
      <c r="Y26" s="40"/>
      <c r="Z26" s="63">
        <f>Z21+Z25</f>
        <v>1</v>
      </c>
      <c r="AA26" s="41"/>
      <c r="AB26" s="66"/>
      <c r="AC26" s="103"/>
      <c r="AD26" s="104"/>
      <c r="AE26" s="130">
        <f>AE21+AE25</f>
        <v>0.97500000000000009</v>
      </c>
      <c r="AF26" s="41"/>
      <c r="AG26" s="42"/>
      <c r="AH26" s="173"/>
      <c r="AI26" s="174"/>
      <c r="AJ26" s="175">
        <f>AJ21+AJ25</f>
        <v>0.8600000000000001</v>
      </c>
      <c r="AK26" s="176"/>
      <c r="AL26" s="176"/>
      <c r="AM26" s="174"/>
      <c r="AN26" s="174"/>
      <c r="AO26" s="177">
        <f>AO21+AO25</f>
        <v>1</v>
      </c>
      <c r="AP26" s="178"/>
      <c r="AQ26" s="178"/>
      <c r="AR26" s="174"/>
      <c r="AS26" s="174"/>
      <c r="AT26" s="175">
        <f>AT21+AT25</f>
        <v>0.96708333333333341</v>
      </c>
      <c r="AU26" s="179"/>
    </row>
  </sheetData>
  <mergeCells count="26">
    <mergeCell ref="I14:J14"/>
    <mergeCell ref="AM12:AQ12"/>
    <mergeCell ref="AR12:AU12"/>
    <mergeCell ref="X13:AB13"/>
    <mergeCell ref="AC13:AG13"/>
    <mergeCell ref="AH13:AL13"/>
    <mergeCell ref="AM13:AQ13"/>
    <mergeCell ref="AR13:AU13"/>
    <mergeCell ref="AH12:AL12"/>
    <mergeCell ref="A12:B13"/>
    <mergeCell ref="C12:R13"/>
    <mergeCell ref="S12:W13"/>
    <mergeCell ref="X12:AB12"/>
    <mergeCell ref="AC12:AG12"/>
    <mergeCell ref="I10:M10"/>
    <mergeCell ref="I9:M9"/>
    <mergeCell ref="A1:M1"/>
    <mergeCell ref="N1:R1"/>
    <mergeCell ref="A2:R2"/>
    <mergeCell ref="A4:B8"/>
    <mergeCell ref="C4:E8"/>
    <mergeCell ref="G4:M4"/>
    <mergeCell ref="I5:M5"/>
    <mergeCell ref="I6:M6"/>
    <mergeCell ref="I7:M7"/>
    <mergeCell ref="I8:M8"/>
  </mergeCells>
  <hyperlinks>
    <hyperlink ref="AQ18" r:id="rId1" xr:uid="{1319D499-526D-4F14-9030-1E3F4EC23B5E}"/>
  </hyperlinks>
  <pageMargins left="0.7" right="0.7" top="0.75" bottom="0.75" header="0.3" footer="0.3"/>
  <pageSetup paperSize="9" scale="43" orientation="portrait" r:id="rId2"/>
  <colBreaks count="1" manualBreakCount="1">
    <brk id="14" max="1048575" man="1"/>
  </col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relaciones estratégicas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OAP</dc:creator>
  <cp:keywords/>
  <dc:description/>
  <cp:lastModifiedBy>Camilo Bautista Beltran</cp:lastModifiedBy>
  <cp:revision/>
  <dcterms:created xsi:type="dcterms:W3CDTF">2021-03-04T14:11:46Z</dcterms:created>
  <dcterms:modified xsi:type="dcterms:W3CDTF">2022-01-27T23:20:46Z</dcterms:modified>
  <cp:category/>
  <cp:contentStatus/>
</cp:coreProperties>
</file>