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F2E9BE5E-9618-447B-BCCA-B2AF0C2E97FA}" xr6:coauthVersionLast="47" xr6:coauthVersionMax="47" xr10:uidLastSave="{00000000-0000-0000-0000-000000000000}"/>
  <workbookProtection lockStructure="1"/>
  <bookViews>
    <workbookView xWindow="-120" yWindow="-120" windowWidth="29040" windowHeight="15840" xr2:uid="{00000000-000D-0000-FFFF-FFFF00000000}"/>
  </bookViews>
  <sheets>
    <sheet name="planeación sectorial"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1" i="1" l="1"/>
  <c r="AO25" i="1"/>
  <c r="AR24" i="1"/>
  <c r="AR22" i="1"/>
  <c r="AN22" i="1"/>
  <c r="AS22" i="1" s="1"/>
  <c r="AO26" i="1" l="1"/>
  <c r="AJ26" i="1" l="1"/>
  <c r="AJ21" i="1"/>
  <c r="AT21" i="1"/>
  <c r="AH16" i="1"/>
  <c r="AE25" i="1" l="1"/>
  <c r="AE21" i="1"/>
  <c r="AD19" i="1"/>
  <c r="AS19" i="1" s="1"/>
  <c r="Z25" i="1"/>
  <c r="Z21" i="1"/>
  <c r="Z26" i="1" s="1"/>
  <c r="R25" i="1"/>
  <c r="AM24" i="1"/>
  <c r="AC24" i="1"/>
  <c r="F24" i="1"/>
  <c r="AS23" i="1"/>
  <c r="AR23" i="1"/>
  <c r="AM23" i="1"/>
  <c r="X23" i="1"/>
  <c r="F23" i="1"/>
  <c r="AM22" i="1"/>
  <c r="AC22" i="1"/>
  <c r="X22" i="1"/>
  <c r="F22" i="1"/>
  <c r="F25" i="1"/>
  <c r="F20" i="1"/>
  <c r="AR19" i="1"/>
  <c r="AH19" i="1"/>
  <c r="AC19" i="1"/>
  <c r="F19" i="1"/>
  <c r="AS18" i="1"/>
  <c r="AR18" i="1"/>
  <c r="AM18" i="1"/>
  <c r="X18" i="1"/>
  <c r="F18" i="1"/>
  <c r="AS17" i="1"/>
  <c r="AR17" i="1"/>
  <c r="AM17" i="1"/>
  <c r="F17" i="1"/>
  <c r="AR16" i="1"/>
  <c r="AM16" i="1"/>
  <c r="X16" i="1"/>
  <c r="F16" i="1"/>
  <c r="F26" i="1" l="1"/>
  <c r="AT23" i="1"/>
  <c r="AT25" i="1" s="1"/>
  <c r="F21" i="1"/>
  <c r="R26" i="1"/>
  <c r="AE26" i="1"/>
  <c r="AT26" i="1"/>
</calcChain>
</file>

<file path=xl/sharedStrings.xml><?xml version="1.0" encoding="utf-8"?>
<sst xmlns="http://schemas.openxmlformats.org/spreadsheetml/2006/main" count="304" uniqueCount="190">
  <si>
    <t>PROCESO
PLANEACIÓN Y GESTIÓN SECTORIAL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</si>
  <si>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</si>
  <si>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</si>
  <si>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</si>
  <si>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Oficina Asesora de Planeación</t>
  </si>
  <si>
    <t>CONTROL DE CAMBIOS</t>
  </si>
  <si>
    <t>VERSIÓN</t>
  </si>
  <si>
    <t>FECHA</t>
  </si>
  <si>
    <t>DESCRIPCIÓN DE LA MODIFICACIÓN</t>
  </si>
  <si>
    <t>11 de marzo de 2021</t>
  </si>
  <si>
    <t>Publicación del plan de gestión aprobado. Caso HOLA: 160936</t>
  </si>
  <si>
    <t>27 de abril de 2021</t>
  </si>
  <si>
    <t>Para el primer trimestre de la vigencia 2021, el plan de gestión del proceso alcanzó un nivel de desempeño del 100% de acuerdo con lo programado, y del 12% acumulado para la vigencia. Se actualiza programación de la meta transversal "Actualizar el 100% los documentos del proceso conforme al plan de trabajo definido" según comunicación del proceso.  Se precisa la redacción de las metas No. 3 y 4 orientando la implementación de las buenas prácticas sobre políticas del MIPG.</t>
  </si>
  <si>
    <t>30 de julio de 2021</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</si>
  <si>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</si>
  <si>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</si>
  <si>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</si>
  <si>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</si>
  <si>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</si>
  <si>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</si>
  <si>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</si>
  <si>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</si>
  <si>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</si>
  <si>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</si>
  <si>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</si>
  <si>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</si>
  <si>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</si>
  <si>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</si>
  <si>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</si>
  <si>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</si>
  <si>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</si>
  <si>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</si>
  <si>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</si>
  <si>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</si>
  <si>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</si>
  <si>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</si>
  <si>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</si>
  <si>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</si>
  <si>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</si>
  <si>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</si>
  <si>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</si>
  <si>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</si>
  <si>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</si>
  <si>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</si>
  <si>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</si>
  <si>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</si>
  <si>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</si>
  <si>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</si>
  <si>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</si>
  <si>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</si>
  <si>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</si>
  <si>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</si>
  <si>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</si>
  <si>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</si>
  <si>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</si>
  <si>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</si>
  <si>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</si>
  <si>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 xml:space="preserve">Elaborar el 100% de los reportes del sector gobierno (metas plan de desarrollo) de manera articulada y cumplimiento de plan estratégico sectorial </t>
  </si>
  <si>
    <t>Gestión</t>
  </si>
  <si>
    <t>Reportes articulados</t>
  </si>
  <si>
    <t>Número de reportes elaborados de manera articulada</t>
  </si>
  <si>
    <t>Número de reportes sectoriales elaborados X 100</t>
  </si>
  <si>
    <t>Constante</t>
  </si>
  <si>
    <t>Reportes elaborados articuladamente</t>
  </si>
  <si>
    <t>Eficacia</t>
  </si>
  <si>
    <t>Informes trimestrales</t>
  </si>
  <si>
    <t>Reportes SEGPLAN e información de las dependencias</t>
  </si>
  <si>
    <t xml:space="preserve"> Informes publicados en la página web de la entidad</t>
  </si>
  <si>
    <t>En el I Trimestre de 2021 se realizó el seguimiento y publicación del reporte del plan estratégico sectorial con corte a diciembre de 2020, al igual que de los proyectos de inversión de la Secretaría de Gobierno.</t>
  </si>
  <si>
    <t xml:space="preserve">Reporte de seguimiento del plan sectorial. 
Reportes SEGPLAN / http://www.gobiernobogota.gov.co/transparencia/planeacion/programas-proyectos
http://www.gobiernobogota.gov.co/transparencia/planeacion/metas-objetivos-indicadores
https://gobiernobogota-my.sharepoint.com/:f:/g/personal/miguel_cardozo_gobiernobogota_gov_co/Ehnpwrx3hX1DlKHGWBeEEAMB0b52iBH5ebooGmrpsauntA?e=Xm61O8
</t>
  </si>
  <si>
    <t>En el II Trimestre de 2021 se realizó el seguimiento y publicación del reporte del plan estratégico sectorial con corte a marzo de 2021, al igual que de los proyectos de inversión de la Secretaría de Gobierno.</t>
  </si>
  <si>
    <t>Reporte plan sectorial publicado en la página de la entidad:  http://www.gobiernobogota.gov.co/sites/gobiernobogota.gov.co/files/planeacion/1_seguimiento_pes_final.xlsx
Reporte SEGPLAN</t>
  </si>
  <si>
    <t>Elaborar dos (2) informes del nivel de implementación de MIPG en el Sector Gobierno</t>
  </si>
  <si>
    <t>informes de implementación sectorial MIPG</t>
  </si>
  <si>
    <t>Número de informes de implementación MIPG sectorial</t>
  </si>
  <si>
    <t>N/A</t>
  </si>
  <si>
    <t>Suma</t>
  </si>
  <si>
    <t>Informes elaborados</t>
  </si>
  <si>
    <t>Informes semestrales</t>
  </si>
  <si>
    <t>Reporte FURAG e informes de implementación del MIPG</t>
  </si>
  <si>
    <t>No programada</t>
  </si>
  <si>
    <t>No programado para el I Trimestre de 2021</t>
  </si>
  <si>
    <t>Se elaboró el informe de implementación de MIPG del sector gobierno a partir de la medición del índice de desempeño institucional</t>
  </si>
  <si>
    <t>Informe de MIPG sector gobierno</t>
  </si>
  <si>
    <t>Realizar cuatro (4) reuniones de articulación del sector gobierno, para identificar buenas prácticas al interior del sector en la implementación de  políticas del MIPG.</t>
  </si>
  <si>
    <t>Reuniones articulación del sector gobierno</t>
  </si>
  <si>
    <t xml:space="preserve">Número de reuniones realizadas </t>
  </si>
  <si>
    <t>Sin línea base</t>
  </si>
  <si>
    <t>Reuniones realizadas</t>
  </si>
  <si>
    <t xml:space="preserve">Evidencias de reunión </t>
  </si>
  <si>
    <t>Evidencias de reunión</t>
  </si>
  <si>
    <t>Archivo OAP</t>
  </si>
  <si>
    <t>Se realizaron reuniones con las entidades del sector gobierno con el objetivo de identificar el avance y la reformulación de las metas del plan estratégico sectorial, para realizar acciones de mejora y la utilización de sus buenas prácticas</t>
  </si>
  <si>
    <t>Correos enviados a las entidades, Reporte consolidado del plan  estratégico sectorial. Soportes Teams</t>
  </si>
  <si>
    <t>Se realizó la articulación del sector relacionada con la implementación y seguimiento del Plan de Gobierno Abierto</t>
  </si>
  <si>
    <t>Reporte de seguimiento del Plan de Gobierno Abierto
Soporte TEAMS</t>
  </si>
  <si>
    <t>Identificar e implementar una (1) buena práctica al interior del sector en la implementación de políticas del MIPG, con base en los resultados de las reuniones de articulación del sector gobierno.</t>
  </si>
  <si>
    <t>Retadora (de mejora)</t>
  </si>
  <si>
    <t>Identificación e implementación de buena práctica</t>
  </si>
  <si>
    <t>Número de buenas prácticas identificadas e implementadas en el sector gobierno para la implementación de MIPG</t>
  </si>
  <si>
    <t>Buena  práctica</t>
  </si>
  <si>
    <t>Eficiencia</t>
  </si>
  <si>
    <t>Documento de buena práctica implementada</t>
  </si>
  <si>
    <t>Evidencias de reuniones, informes de las entidades del sector gobierno</t>
  </si>
  <si>
    <t>No programada para el I Trimestre de 2021</t>
  </si>
  <si>
    <t>Se avanzo en la construcción en la estrategia del dialogo ciudadano del sector gobierno</t>
  </si>
  <si>
    <t>Estrategia de dialogo ciudano</t>
  </si>
  <si>
    <t>Publicar dos (2) informes sobre el estado de las políticas públicas que lidera el Sector Gobierno con el fin de medir la eficacia de la planeación del sector</t>
  </si>
  <si>
    <t>Estado de las Políticas Públicas del sector Gobierno</t>
  </si>
  <si>
    <t>Número de informes publicados</t>
  </si>
  <si>
    <t>2 informes publicados</t>
  </si>
  <si>
    <t>Informes publicados</t>
  </si>
  <si>
    <t>Informes de políticas públicas</t>
  </si>
  <si>
    <t>Archivo Gestión OAP 
pagina Web</t>
  </si>
  <si>
    <t>Grupo de políticas públicas - OAP -</t>
  </si>
  <si>
    <t>No programada para el II Trimestre de 2021</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</si>
  <si>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</si>
  <si>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</si>
  <si>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</si>
  <si>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</si>
  <si>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</si>
  <si>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</si>
  <si>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</si>
  <si>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</si>
  <si>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</si>
  <si>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</si>
  <si>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</si>
  <si>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</si>
  <si>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</si>
  <si>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 xml:space="preserve">Oficina Asesora de Planeación
Total de servidores reportados:30
Participación en Huella de Carbono: 18
Reporte consumo de papel diligenciado hasta Mayo
Participación actividades movilidad: Ley probici (1), malla vial (1)
Semana Ambiental:(20) participaciones </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</si>
  <si>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</si>
  <si>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</si>
  <si>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</si>
  <si>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</si>
  <si>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</si>
  <si>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</si>
  <si>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</si>
  <si>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LMDI </t>
  </si>
  <si>
    <t xml:space="preserve">Casos Hola de actualización generados
Listado Maestro de Documentos 
Matiz </t>
  </si>
  <si>
    <t>MATIZ publicación del Procedimiento formalizado en el MIPG</t>
  </si>
  <si>
    <t xml:space="preserve">En el I Trimestre de 2021 se actualizó la matriz de riesgos del proceso, las instrucciones metodológicas para la formulación del plan sectorial y el formato de seguimiento del plan sectorial </t>
  </si>
  <si>
    <t>MATZI, Listado Maestro de Documentos</t>
  </si>
  <si>
    <t xml:space="preserve">Se actualizó la matriz de riesgos del proceso, las instrucciones metodológicas para la formulación del plan sectorial y el formato de seguimiento del plan sectorial </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</si>
  <si>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</si>
  <si>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</si>
  <si>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</si>
  <si>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</si>
  <si>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</si>
  <si>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</si>
  <si>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</si>
  <si>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</si>
  <si>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</si>
  <si>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</si>
  <si>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La Oficina Asesora de Planeación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</si>
  <si>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</si>
  <si>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</si>
  <si>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</si>
  <si>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Para el segundo trimestre de la vigencia 2021, el plan de gestión del proceso alcanzó un nivel de desempeño del 100% de acuerdo con lo programado, y del 31,33% acumulado para la vigencia.</t>
  </si>
  <si>
    <t xml:space="preserve">En el III Trimestre de 2021 se realizó el seguimiento y publicación del reporte de avance de las metas pplan de desarrollo a través de los siete proyectos de inversión de la Secretaría de Gobierno en el aplicativo SEGPLAN. </t>
  </si>
  <si>
    <t>https://gobiernobogota-my.sharepoint.com/personal/miguel_cardozo_gobiernobogota_gov_co/_layouts/15/onedrive.aspx?FolderCTID=0x012000D7E43D632354B64BA9F4D5A0C830B3DC&amp;id=%2Fpersonal%2Fmiguel%5Fcardozo%5Fgobiernobogota%5Fgov%5Fco%2FDocuments%2FSEGUIMENTO%20ACTIVIDADES%20PROYECTOS%2FInformes%20SEGPLAN%2F2021%2FREPORTES%20SEGPLAN</t>
  </si>
  <si>
    <t>No programada para el III trimestre de 2021</t>
  </si>
  <si>
    <t xml:space="preserve">Se realizó reunión de las entidades del Sector Gobierno para realizar el balance de los diálogos ciudadanos realizados en la Localidad de Usme, con el fin de identificar oportunidades de mejora antes, durante y después de este espacio. </t>
  </si>
  <si>
    <t>Soporte de reunión Teams</t>
  </si>
  <si>
    <t xml:space="preserve">Se realizó el balance de los diálogos ciudadanos realizados en la Localidad de Usme, con el fin de identificar oportunidades de mejora antes, durante y después de este espacio. </t>
  </si>
  <si>
    <t>Presentación balance diálogos ciudadanos Usme</t>
  </si>
  <si>
    <t>http://www.gobiernobogota.gov.co/transparencia/planeacion/participacion-ciudadana.</t>
  </si>
  <si>
    <t>En articulación con las entidades del Sector Gobierno y las dependencias de la SDG responsables de las políticas, se elaboró y publicó el primer informe semestral de avances de las políticas del sector.</t>
  </si>
  <si>
    <t>Para el tercer trimestre de la vigencia 2021, el plan de gestión del proceso alcanzó un nivel de desempeño del 100% de acuerdo con lo programado, y del 50,75% acumulado para la vigencia.</t>
  </si>
  <si>
    <t>3 de noviembre de 2021</t>
  </si>
  <si>
    <t>En el IV Trimestre de 2021 se realizó el seguimiento y publicación del reporte de avance de las metas plan de desarrollo a través de los siete proyectos de inversión de la Secretaría de Gobierno en el aplicativo SEGPLAN, con corte al III trimestre de 2021. Igualmente, se realizó el seguimiento del III trimestre 2021 del plan estratégico sectorial</t>
  </si>
  <si>
    <t>Reportes SEGPLAN
https://www.gobiernobogota.gov.co/sites/gobiernobogota.gov.co/files/planeacion/consolidado_seguimiento_pes_-_iii_trim_2021.xls</t>
  </si>
  <si>
    <t>Se elaboró el informe de implementación de MIPG del sector gobierno a partir de la medición del índice de desempeño institucional. Se incluyen además las acciones implementadas en la vigencia 2021.</t>
  </si>
  <si>
    <t>Se elaboró dos informes de implementación de MIPG del sector gobierno a partir de la medición del índice de desempeño institucional.</t>
  </si>
  <si>
    <t>Se realizó reunión con las entidades del sector gobierno para preparar y articular el diálogo ciudadano en la localidad de Suba</t>
  </si>
  <si>
    <t>Soporte reunión de articulación Diálogos Ciudadanos. Presentación</t>
  </si>
  <si>
    <t>Meta cumplida en el III trimestre de 2021</t>
  </si>
  <si>
    <t xml:space="preserve">Se preparó el implementó la estrategia de diálogos ciudadanos en la localidad de Usme, que permitió identificar buenas prácticas para próximos ejercicios de diálogos ciudadanos con la participación de las entidades del sector. Igualmente, se preparó los diálogos ciudadanos para la localidad de Suba. </t>
  </si>
  <si>
    <t xml:space="preserve">Se presentó informe de los avances de políticas públicas en el Comité Sectorial del sector gobierno. </t>
  </si>
  <si>
    <t>Acta de comité sectorial</t>
  </si>
  <si>
    <t>Oficina Asesora de Planeación
Reporte de consumo de papel al día hasta el 30-11-2021.
Calificación obtenida en la inspección 86%. 
Participación en actividades ambientales en el segundo semestre 10 personas en la jornada : ¿ Cuál es tu papel?. Actividad 26-11-2021 y 19-11-2021</t>
  </si>
  <si>
    <t xml:space="preserve">Se actualizó la caracterización del proceso Planeación y Gestión Sectorial. La nueva versión se encuentra publicada en MATIZ. </t>
  </si>
  <si>
    <t>MATIZ. 
Listado maestro de documentos</t>
  </si>
  <si>
    <t>El proceso participó en las reuniones y capacitaciones brindadas para la mejora del sistema de gestión institucional</t>
  </si>
  <si>
    <t>Soportes de reunión</t>
  </si>
  <si>
    <t xml:space="preserve">La Oficina Asesora de Planeación asistió a la capacitación brindada a los promotores de mejora, en la que se brindaron lineamientos sobre la gestión de riesgos, planes de mejora, planeación institucional y PAAC, entre otros temas. </t>
  </si>
  <si>
    <t xml:space="preserve">Se realizó el seguimiento y publicación del reporte de avance de las metas plan de desarrollo a través de los siete proyectos de inversión de la Secretaría de Gobierno en el aplicativo SEGPLAN. Igualmente, se realizó el seguimiento al plan estratégico sectorial. </t>
  </si>
  <si>
    <t xml:space="preserve">Se realizaron reuniones de articulación con las entidades que conforman el sector gobierno, con el fin de revisar la programación de las metas del plan estratégico sectorial, la formulación del plan de gobierno abierto y diálogos ciudadanos realizados en la localidad de Usme y Suba. </t>
  </si>
  <si>
    <t>En articulación con las entidades del Sector Gobierno y las dependencias de la SDG responsables de las políticas, se elaboraron informes de la gestión de las políticas públicas.</t>
  </si>
  <si>
    <t>Para el cuarto trimestre de la vigencia 2021, el plan de gestión del proceso alcanzó un nivel de desempeño del 100% de acuerdo con lo programado, y del 100%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</si>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</sst>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sz val="11"/>
      <color indexed="8"/>
      <name val="Calibri Light"/>
      <family val="2"/>
    </font>
    <font>
      <b/>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sz val="11"/>
      <color rgb="FF9C5700"/>
      <name val="Calibri"/>
      <family val="2"/>
      <scheme val="minor"/>
    </font>
    <font>
      <sz val="11"/>
      <name val="Calibri Light"/>
      <family val="2"/>
      <scheme val="major"/>
    </font>
    <font>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B9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1" fontId="4" fillId="0" borderId="0" applyFont="0" applyFill="0" applyBorder="0" applyAlignment="0" applyProtection="0"/>
    <xf numFmtId="9" fontId="4" fillId="0" borderId="0" applyFont="0" applyFill="0" applyBorder="0" applyAlignment="0" applyProtection="0"/>
    <xf numFmtId="0" fontId="16" fillId="10" borderId="0" applyNumberFormat="0" applyBorder="0" applyAlignment="0" applyProtection="0"/>
    <xf numFmtId="0" fontId="19" fillId="0" borderId="0" applyNumberFormat="0" applyFill="0" applyBorder="0" applyAlignment="0" applyProtection="0"/>
  </cellStyleXfs>
  <cellXfs count="274">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5" fillId="0" borderId="0" xfId="0" applyFont="1" applyAlignment="1" applyProtection="1">
      <alignment horizontal="center" wrapText="1"/>
      <protection hidden="1"/>
    </xf>
    <xf numFmtId="0" fontId="7" fillId="2" borderId="1" xfId="0" applyFont="1" applyFill="1" applyBorder="1" applyAlignment="1" applyProtection="1">
      <alignment wrapText="1"/>
      <protection hidden="1"/>
    </xf>
    <xf numFmtId="0" fontId="5" fillId="0" borderId="1" xfId="0" applyFont="1" applyBorder="1" applyAlignment="1" applyProtection="1">
      <alignment wrapText="1"/>
      <protection hidden="1"/>
    </xf>
    <xf numFmtId="0" fontId="7" fillId="2" borderId="3" xfId="0" applyFont="1" applyFill="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9" fontId="5" fillId="0" borderId="1" xfId="2" applyFont="1" applyBorder="1" applyAlignment="1" applyProtection="1">
      <alignment horizontal="center" vertical="center" wrapText="1"/>
      <protection hidden="1"/>
    </xf>
    <xf numFmtId="1" fontId="5" fillId="0" borderId="1" xfId="1" applyNumberFormat="1"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9" fontId="5" fillId="0" borderId="1" xfId="2"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protection hidden="1"/>
    </xf>
    <xf numFmtId="0" fontId="5" fillId="0" borderId="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1" xfId="1"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9" fontId="5" fillId="0" borderId="1" xfId="0" applyNumberFormat="1" applyFont="1" applyBorder="1" applyAlignment="1" applyProtection="1">
      <alignment horizontal="left" vertical="center" wrapText="1"/>
      <protection hidden="1"/>
    </xf>
    <xf numFmtId="0" fontId="9" fillId="2" borderId="12" xfId="0" applyFont="1" applyFill="1" applyBorder="1" applyAlignment="1" applyProtection="1">
      <alignment vertical="center" wrapText="1"/>
      <protection hidden="1"/>
    </xf>
    <xf numFmtId="0" fontId="9" fillId="2" borderId="13" xfId="0" applyFont="1" applyFill="1" applyBorder="1" applyAlignment="1" applyProtection="1">
      <alignment horizontal="justify" vertical="center" wrapText="1"/>
      <protection hidden="1"/>
    </xf>
    <xf numFmtId="0" fontId="9" fillId="2" borderId="13" xfId="0" applyFont="1" applyFill="1" applyBorder="1" applyAlignment="1" applyProtection="1">
      <alignment vertical="center" wrapText="1"/>
      <protection hidden="1"/>
    </xf>
    <xf numFmtId="0" fontId="10" fillId="2" borderId="13" xfId="0" applyFont="1" applyFill="1" applyBorder="1" applyAlignment="1" applyProtection="1">
      <alignment vertical="center"/>
      <protection hidden="1"/>
    </xf>
    <xf numFmtId="9" fontId="10" fillId="2" borderId="13" xfId="2"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9" fontId="10" fillId="2" borderId="13" xfId="2" applyFont="1" applyFill="1" applyBorder="1" applyAlignment="1" applyProtection="1">
      <alignment horizontal="right" vertical="center" wrapText="1"/>
      <protection hidden="1"/>
    </xf>
    <xf numFmtId="9" fontId="10" fillId="2" borderId="14" xfId="2" applyFont="1" applyFill="1" applyBorder="1" applyAlignment="1" applyProtection="1">
      <alignment horizontal="right" vertical="center" wrapText="1"/>
      <protection hidden="1"/>
    </xf>
    <xf numFmtId="0" fontId="9" fillId="2" borderId="14"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1" fillId="0" borderId="15" xfId="0" applyFont="1" applyBorder="1" applyAlignment="1" applyProtection="1">
      <alignment horizontal="left" vertical="center" wrapText="1"/>
      <protection hidden="1"/>
    </xf>
    <xf numFmtId="0" fontId="11" fillId="0" borderId="15" xfId="0" applyFont="1" applyBorder="1" applyAlignment="1" applyProtection="1">
      <alignment horizontal="justify" vertical="center" wrapText="1"/>
      <protection hidden="1"/>
    </xf>
    <xf numFmtId="9" fontId="11" fillId="0" borderId="15" xfId="0" applyNumberFormat="1" applyFont="1" applyBorder="1" applyAlignment="1" applyProtection="1">
      <alignment horizontal="left" vertical="center" wrapText="1"/>
      <protection hidden="1"/>
    </xf>
    <xf numFmtId="10" fontId="11" fillId="0" borderId="15" xfId="2" applyNumberFormat="1"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7" borderId="15" xfId="0" applyFont="1" applyFill="1" applyBorder="1" applyAlignment="1" applyProtection="1">
      <alignment horizontal="left" vertical="center" wrapText="1"/>
      <protection hidden="1"/>
    </xf>
    <xf numFmtId="9" fontId="11" fillId="7" borderId="15" xfId="0" applyNumberFormat="1" applyFont="1" applyFill="1" applyBorder="1" applyAlignment="1" applyProtection="1">
      <alignment horizontal="right" vertical="center" wrapText="1"/>
      <protection hidden="1"/>
    </xf>
    <xf numFmtId="0" fontId="11"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0" xfId="0" applyFont="1" applyAlignment="1" applyProtection="1">
      <alignment vertical="center" wrapText="1"/>
      <protection hidden="1"/>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justify" vertical="center" wrapText="1"/>
      <protection hidden="1"/>
    </xf>
    <xf numFmtId="9" fontId="11" fillId="0" borderId="1" xfId="0" applyNumberFormat="1" applyFont="1" applyBorder="1" applyAlignment="1" applyProtection="1">
      <alignment horizontal="left" vertical="center" wrapText="1"/>
      <protection hidden="1"/>
    </xf>
    <xf numFmtId="10" fontId="11" fillId="0" borderId="1" xfId="2"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7" borderId="1" xfId="0" applyFont="1" applyFill="1" applyBorder="1" applyAlignment="1" applyProtection="1">
      <alignment horizontal="left" vertical="center" wrapText="1"/>
      <protection hidden="1"/>
    </xf>
    <xf numFmtId="9" fontId="11" fillId="7" borderId="1" xfId="2" applyFont="1" applyFill="1" applyBorder="1" applyAlignment="1" applyProtection="1">
      <alignment horizontal="right" vertical="center" wrapText="1"/>
      <protection hidden="1"/>
    </xf>
    <xf numFmtId="0" fontId="11" fillId="0" borderId="3" xfId="0" applyFont="1" applyBorder="1" applyAlignment="1" applyProtection="1">
      <alignment horizontal="left" vertical="center" wrapText="1"/>
      <protection hidden="1"/>
    </xf>
    <xf numFmtId="0" fontId="9" fillId="2" borderId="1" xfId="0" applyFont="1" applyFill="1" applyBorder="1" applyAlignment="1" applyProtection="1">
      <alignment wrapText="1"/>
      <protection hidden="1"/>
    </xf>
    <xf numFmtId="0" fontId="12" fillId="2" borderId="1" xfId="0" applyFont="1" applyFill="1" applyBorder="1" applyAlignment="1" applyProtection="1">
      <alignment wrapText="1"/>
      <protection hidden="1"/>
    </xf>
    <xf numFmtId="9" fontId="12" fillId="2" borderId="1" xfId="2" applyFont="1" applyFill="1" applyBorder="1" applyAlignment="1" applyProtection="1">
      <alignment horizontal="center" wrapText="1"/>
      <protection hidden="1"/>
    </xf>
    <xf numFmtId="0" fontId="12" fillId="2" borderId="1" xfId="0" applyFont="1" applyFill="1" applyBorder="1" applyAlignment="1" applyProtection="1">
      <alignment horizontal="center" wrapText="1"/>
      <protection hidden="1"/>
    </xf>
    <xf numFmtId="9" fontId="12" fillId="2" borderId="1" xfId="0" applyNumberFormat="1" applyFont="1" applyFill="1" applyBorder="1" applyAlignment="1" applyProtection="1">
      <alignment horizontal="right" wrapText="1"/>
      <protection hidden="1"/>
    </xf>
    <xf numFmtId="9" fontId="12" fillId="2" borderId="1" xfId="0" applyNumberFormat="1" applyFont="1" applyFill="1" applyBorder="1" applyAlignment="1" applyProtection="1">
      <alignment wrapText="1"/>
      <protection hidden="1"/>
    </xf>
    <xf numFmtId="0" fontId="9" fillId="2" borderId="3" xfId="0" applyFont="1" applyFill="1" applyBorder="1" applyAlignment="1" applyProtection="1">
      <alignment wrapText="1"/>
      <protection hidden="1"/>
    </xf>
    <xf numFmtId="0" fontId="9" fillId="0" borderId="0" xfId="0" applyFont="1" applyAlignment="1" applyProtection="1">
      <alignment wrapText="1"/>
      <protection hidden="1"/>
    </xf>
    <xf numFmtId="0" fontId="13" fillId="8" borderId="1" xfId="0" applyFont="1" applyFill="1" applyBorder="1" applyAlignment="1" applyProtection="1">
      <alignment wrapText="1"/>
      <protection hidden="1"/>
    </xf>
    <xf numFmtId="0" fontId="13" fillId="8" borderId="13" xfId="0" applyFont="1" applyFill="1" applyBorder="1" applyAlignment="1" applyProtection="1">
      <alignment wrapText="1"/>
      <protection hidden="1"/>
    </xf>
    <xf numFmtId="0" fontId="13" fillId="8" borderId="14" xfId="0" applyFont="1" applyFill="1" applyBorder="1" applyAlignment="1" applyProtection="1">
      <alignment wrapText="1"/>
      <protection hidden="1"/>
    </xf>
    <xf numFmtId="0" fontId="13" fillId="0" borderId="0" xfId="0" applyFont="1" applyAlignment="1" applyProtection="1">
      <alignment wrapText="1"/>
      <protection hidden="1"/>
    </xf>
    <xf numFmtId="9" fontId="8" fillId="0" borderId="8" xfId="0" applyNumberFormat="1"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8" xfId="0" applyFont="1" applyBorder="1" applyAlignment="1" applyProtection="1">
      <alignment horizontal="center" vertical="center"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7" fillId="9"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center" wrapText="1"/>
      <protection locked="0"/>
    </xf>
    <xf numFmtId="0" fontId="11" fillId="0" borderId="10" xfId="0" applyFont="1" applyBorder="1" applyAlignment="1" applyProtection="1">
      <alignment horizontal="justify" vertical="center" wrapText="1"/>
      <protection hidden="1"/>
    </xf>
    <xf numFmtId="0" fontId="9" fillId="2" borderId="1" xfId="0" applyFont="1" applyFill="1" applyBorder="1" applyAlignment="1" applyProtection="1">
      <alignment horizontal="justify" wrapText="1"/>
      <protection hidden="1"/>
    </xf>
    <xf numFmtId="0" fontId="13" fillId="8" borderId="13" xfId="0" applyFont="1" applyFill="1" applyBorder="1" applyAlignment="1" applyProtection="1">
      <alignment horizontal="justify" wrapText="1"/>
      <protection hidden="1"/>
    </xf>
    <xf numFmtId="0" fontId="5" fillId="0" borderId="3" xfId="0" applyFont="1" applyBorder="1" applyAlignment="1" applyProtection="1">
      <alignment horizontal="justify" vertical="center" wrapText="1"/>
      <protection hidden="1"/>
    </xf>
    <xf numFmtId="0" fontId="11" fillId="0" borderId="3" xfId="0" applyFont="1" applyBorder="1" applyAlignment="1" applyProtection="1">
      <alignment horizontal="justify" vertical="center" wrapText="1"/>
      <protection hidden="1"/>
    </xf>
    <xf numFmtId="0" fontId="9" fillId="2" borderId="3" xfId="0" applyFont="1" applyFill="1" applyBorder="1" applyAlignment="1" applyProtection="1">
      <alignment horizontal="justify"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9" fontId="11" fillId="0" borderId="9" xfId="2"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9" fontId="11" fillId="0" borderId="8" xfId="2" applyFont="1" applyBorder="1" applyAlignment="1" applyProtection="1">
      <alignment horizontal="center" vertical="center" wrapText="1"/>
      <protection hidden="1"/>
    </xf>
    <xf numFmtId="9" fontId="12" fillId="2" borderId="8" xfId="0" applyNumberFormat="1" applyFont="1" applyFill="1" applyBorder="1" applyAlignment="1" applyProtection="1">
      <alignment horizontal="center" wrapText="1"/>
      <protection hidden="1"/>
    </xf>
    <xf numFmtId="9" fontId="12" fillId="2" borderId="1" xfId="0" applyNumberFormat="1" applyFont="1" applyFill="1" applyBorder="1" applyAlignment="1" applyProtection="1">
      <alignment horizontal="center" wrapText="1"/>
      <protection hidden="1"/>
    </xf>
    <xf numFmtId="9" fontId="13" fillId="8" borderId="12" xfId="2" applyFont="1" applyFill="1" applyBorder="1" applyAlignment="1" applyProtection="1">
      <alignment horizontal="center" wrapText="1"/>
      <protection hidden="1"/>
    </xf>
    <xf numFmtId="9" fontId="13" fillId="8" borderId="13" xfId="2" applyFont="1" applyFill="1" applyBorder="1" applyAlignment="1" applyProtection="1">
      <alignment horizontal="center" wrapText="1"/>
      <protection hidden="1"/>
    </xf>
    <xf numFmtId="9" fontId="5" fillId="0" borderId="1" xfId="0" applyNumberFormat="1" applyFont="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9" fontId="11" fillId="0" borderId="10" xfId="0" applyNumberFormat="1" applyFont="1" applyBorder="1" applyAlignment="1" applyProtection="1">
      <alignment horizontal="center" vertical="center" wrapText="1"/>
      <protection hidden="1"/>
    </xf>
    <xf numFmtId="9" fontId="10" fillId="2" borderId="1" xfId="2" applyFont="1" applyFill="1" applyBorder="1" applyAlignment="1" applyProtection="1">
      <alignment horizontal="center" wrapText="1"/>
      <protection hidden="1"/>
    </xf>
    <xf numFmtId="9" fontId="14" fillId="8" borderId="13" xfId="0" applyNumberFormat="1" applyFont="1" applyFill="1" applyBorder="1" applyAlignment="1" applyProtection="1">
      <alignment horizontal="center" wrapText="1"/>
      <protection hidden="1"/>
    </xf>
    <xf numFmtId="0" fontId="7" fillId="2" borderId="8"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1" fontId="5" fillId="0" borderId="8" xfId="0" applyNumberFormat="1" applyFont="1" applyBorder="1" applyAlignment="1" applyProtection="1">
      <alignment horizontal="center" vertical="center" wrapText="1"/>
      <protection hidden="1"/>
    </xf>
    <xf numFmtId="0" fontId="13" fillId="8" borderId="13" xfId="0" applyFont="1" applyFill="1" applyBorder="1" applyAlignment="1" applyProtection="1">
      <alignment horizontal="center" wrapText="1"/>
      <protection hidden="1"/>
    </xf>
    <xf numFmtId="1"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wrapText="1"/>
      <protection hidden="1"/>
    </xf>
    <xf numFmtId="0" fontId="7" fillId="4" borderId="3" xfId="0" applyFont="1" applyFill="1" applyBorder="1" applyAlignment="1" applyProtection="1">
      <alignment horizontal="justify" vertical="center" wrapText="1"/>
      <protection hidden="1"/>
    </xf>
    <xf numFmtId="0" fontId="5"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wrapText="1"/>
      <protection hidden="1"/>
    </xf>
    <xf numFmtId="0" fontId="5" fillId="0" borderId="3" xfId="0" applyFont="1" applyBorder="1" applyAlignment="1" applyProtection="1">
      <alignment horizontal="justify" wrapText="1"/>
      <protection hidden="1"/>
    </xf>
    <xf numFmtId="0" fontId="7" fillId="9"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locked="0"/>
    </xf>
    <xf numFmtId="0" fontId="5" fillId="0" borderId="15" xfId="0" applyFont="1" applyBorder="1" applyAlignment="1" applyProtection="1">
      <alignment horizontal="center" wrapText="1"/>
      <protection hidden="1"/>
    </xf>
    <xf numFmtId="0" fontId="5" fillId="0" borderId="15" xfId="0" applyFont="1" applyBorder="1" applyAlignment="1" applyProtection="1">
      <alignment wrapText="1"/>
      <protection hidden="1"/>
    </xf>
    <xf numFmtId="0" fontId="7" fillId="5" borderId="8" xfId="0" applyFont="1" applyFill="1" applyBorder="1" applyAlignment="1" applyProtection="1">
      <alignment horizontal="center" vertical="center" wrapText="1"/>
      <protection hidden="1"/>
    </xf>
    <xf numFmtId="9" fontId="5" fillId="0" borderId="8" xfId="0" applyNumberFormat="1" applyFont="1" applyBorder="1" applyAlignment="1" applyProtection="1">
      <alignment horizontal="center" vertical="center" wrapText="1"/>
      <protection locked="0"/>
    </xf>
    <xf numFmtId="9" fontId="10" fillId="2" borderId="7" xfId="2" applyFont="1" applyFill="1" applyBorder="1" applyAlignment="1" applyProtection="1">
      <alignment horizontal="center" vertical="center" wrapText="1"/>
      <protection hidden="1"/>
    </xf>
    <xf numFmtId="9" fontId="10" fillId="2" borderId="5" xfId="2" applyFont="1" applyFill="1" applyBorder="1" applyAlignment="1" applyProtection="1">
      <alignment horizontal="center" vertical="center" wrapText="1"/>
      <protection hidden="1"/>
    </xf>
    <xf numFmtId="9" fontId="10" fillId="2" borderId="5" xfId="0" applyNumberFormat="1" applyFont="1" applyFill="1" applyBorder="1" applyAlignment="1" applyProtection="1">
      <alignment horizontal="center" vertical="center" wrapText="1"/>
      <protection hidden="1"/>
    </xf>
    <xf numFmtId="0" fontId="9" fillId="2" borderId="5" xfId="0" applyFont="1" applyFill="1" applyBorder="1" applyAlignment="1" applyProtection="1">
      <alignment horizontal="justify" vertical="center" wrapText="1"/>
      <protection hidden="1"/>
    </xf>
    <xf numFmtId="0" fontId="9" fillId="2" borderId="6" xfId="0" applyFont="1" applyFill="1" applyBorder="1" applyAlignment="1" applyProtection="1">
      <alignment vertical="center" wrapText="1"/>
      <protection hidden="1"/>
    </xf>
    <xf numFmtId="0" fontId="9" fillId="2" borderId="5" xfId="0" applyFont="1" applyFill="1" applyBorder="1" applyAlignment="1" applyProtection="1">
      <alignment vertical="center" wrapText="1"/>
      <protection hidden="1"/>
    </xf>
    <xf numFmtId="0" fontId="5" fillId="0" borderId="30" xfId="0" applyFont="1" applyBorder="1" applyAlignment="1" applyProtection="1">
      <alignment horizontal="center" wrapText="1"/>
      <protection hidden="1"/>
    </xf>
    <xf numFmtId="0" fontId="5" fillId="0" borderId="15" xfId="0" applyFont="1" applyBorder="1" applyAlignment="1" applyProtection="1">
      <alignment horizontal="justify" wrapText="1"/>
      <protection hidden="1"/>
    </xf>
    <xf numFmtId="0" fontId="7" fillId="8" borderId="3" xfId="0" applyFont="1" applyFill="1" applyBorder="1" applyAlignment="1" applyProtection="1">
      <alignment horizontal="center" vertical="center" wrapText="1"/>
      <protection hidden="1"/>
    </xf>
    <xf numFmtId="0" fontId="11" fillId="0" borderId="30" xfId="0" applyFont="1" applyBorder="1" applyAlignment="1" applyProtection="1">
      <alignment horizontal="left" vertical="center" wrapText="1"/>
      <protection hidden="1"/>
    </xf>
    <xf numFmtId="0" fontId="11" fillId="0" borderId="31"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9" fillId="2" borderId="8" xfId="0" applyFont="1" applyFill="1" applyBorder="1" applyAlignment="1" applyProtection="1">
      <alignment wrapText="1"/>
      <protection hidden="1"/>
    </xf>
    <xf numFmtId="0" fontId="13" fillId="8" borderId="12" xfId="0" applyFont="1" applyFill="1" applyBorder="1" applyAlignment="1" applyProtection="1">
      <alignment wrapText="1"/>
      <protection hidden="1"/>
    </xf>
    <xf numFmtId="0" fontId="14" fillId="8" borderId="13" xfId="0" applyFont="1" applyFill="1" applyBorder="1" applyAlignment="1" applyProtection="1">
      <alignment wrapText="1"/>
      <protection hidden="1"/>
    </xf>
    <xf numFmtId="9" fontId="14" fillId="8" borderId="13" xfId="2" applyFont="1" applyFill="1" applyBorder="1" applyAlignment="1" applyProtection="1">
      <alignment horizontal="center" wrapText="1"/>
      <protection hidden="1"/>
    </xf>
    <xf numFmtId="9" fontId="13" fillId="8" borderId="13" xfId="2" applyFont="1" applyFill="1" applyBorder="1" applyAlignment="1" applyProtection="1">
      <alignment horizontal="right" wrapText="1"/>
      <protection hidden="1"/>
    </xf>
    <xf numFmtId="1" fontId="17" fillId="0" borderId="8" xfId="0" applyNumberFormat="1" applyFont="1" applyFill="1" applyBorder="1" applyAlignment="1" applyProtection="1">
      <alignment horizontal="center" vertical="center" wrapText="1"/>
      <protection hidden="1"/>
    </xf>
    <xf numFmtId="1" fontId="17" fillId="0" borderId="1" xfId="0" applyNumberFormat="1" applyFont="1" applyFill="1" applyBorder="1" applyAlignment="1" applyProtection="1">
      <alignment horizontal="center" vertical="center" wrapText="1"/>
      <protection hidden="1"/>
    </xf>
    <xf numFmtId="9" fontId="17" fillId="0" borderId="1" xfId="0" applyNumberFormat="1" applyFont="1" applyFill="1" applyBorder="1" applyAlignment="1" applyProtection="1">
      <alignment horizontal="center" vertical="center" wrapText="1"/>
      <protection hidden="1"/>
    </xf>
    <xf numFmtId="0" fontId="17" fillId="0" borderId="1" xfId="0" applyFont="1" applyFill="1" applyBorder="1" applyAlignment="1" applyProtection="1">
      <alignment horizontal="left" vertical="center" wrapText="1"/>
      <protection hidden="1"/>
    </xf>
    <xf numFmtId="2" fontId="17" fillId="0" borderId="8" xfId="0" applyNumberFormat="1" applyFont="1" applyFill="1" applyBorder="1" applyAlignment="1" applyProtection="1">
      <alignment horizontal="center" vertical="center" wrapText="1"/>
      <protection hidden="1"/>
    </xf>
    <xf numFmtId="0" fontId="17" fillId="0" borderId="3" xfId="0" applyFont="1" applyFill="1" applyBorder="1" applyAlignment="1" applyProtection="1">
      <alignment horizontal="left" vertical="center" wrapText="1"/>
      <protection hidden="1"/>
    </xf>
    <xf numFmtId="164" fontId="17" fillId="0" borderId="1" xfId="0" applyNumberFormat="1" applyFont="1" applyFill="1" applyBorder="1" applyAlignment="1" applyProtection="1">
      <alignment horizontal="center" vertical="center" wrapText="1"/>
      <protection hidden="1"/>
    </xf>
    <xf numFmtId="10" fontId="10" fillId="2" borderId="5" xfId="2" applyNumberFormat="1" applyFont="1" applyFill="1" applyBorder="1" applyAlignment="1" applyProtection="1">
      <alignment horizontal="center" vertical="center" wrapText="1"/>
      <protection hidden="1"/>
    </xf>
    <xf numFmtId="10" fontId="10" fillId="2" borderId="1" xfId="2" applyNumberFormat="1" applyFont="1" applyFill="1" applyBorder="1" applyAlignment="1" applyProtection="1">
      <alignment horizontal="center" wrapText="1"/>
      <protection hidden="1"/>
    </xf>
    <xf numFmtId="10" fontId="14" fillId="8" borderId="13" xfId="0" applyNumberFormat="1" applyFont="1" applyFill="1" applyBorder="1" applyAlignment="1" applyProtection="1">
      <alignment horizontal="center" wrapText="1"/>
      <protection hidden="1"/>
    </xf>
    <xf numFmtId="0" fontId="11" fillId="0" borderId="26"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9" fillId="2" borderId="2" xfId="0" applyFont="1" applyFill="1" applyBorder="1" applyAlignment="1" applyProtection="1">
      <alignment wrapText="1"/>
      <protection hidden="1"/>
    </xf>
    <xf numFmtId="0" fontId="13" fillId="8" borderId="2" xfId="0" applyFont="1" applyFill="1" applyBorder="1" applyAlignment="1" applyProtection="1">
      <alignment wrapText="1"/>
      <protection hidden="1"/>
    </xf>
    <xf numFmtId="0" fontId="5" fillId="0" borderId="31" xfId="0" applyFont="1" applyBorder="1" applyAlignment="1" applyProtection="1">
      <alignment horizontal="justify" wrapText="1"/>
      <protection hidden="1"/>
    </xf>
    <xf numFmtId="9" fontId="11" fillId="0" borderId="8" xfId="0" applyNumberFormat="1" applyFont="1" applyBorder="1" applyAlignment="1" applyProtection="1">
      <alignment horizontal="center" vertical="center" wrapText="1"/>
      <protection hidden="1"/>
    </xf>
    <xf numFmtId="0" fontId="13" fillId="8" borderId="14" xfId="0" applyFont="1" applyFill="1" applyBorder="1" applyAlignment="1" applyProtection="1">
      <alignment horizontal="justify" wrapText="1"/>
      <protection hidden="1"/>
    </xf>
    <xf numFmtId="0" fontId="7" fillId="6"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wrapText="1"/>
      <protection hidden="1"/>
    </xf>
    <xf numFmtId="0" fontId="5" fillId="0" borderId="0" xfId="0" applyFont="1" applyFill="1" applyAlignment="1" applyProtection="1">
      <alignment wrapText="1"/>
      <protection hidden="1"/>
    </xf>
    <xf numFmtId="0" fontId="5" fillId="0" borderId="0" xfId="0" applyFont="1" applyFill="1" applyAlignment="1" applyProtection="1">
      <alignment horizontal="justify" wrapText="1"/>
      <protection hidden="1"/>
    </xf>
    <xf numFmtId="9" fontId="5" fillId="0" borderId="1" xfId="0" applyNumberFormat="1" applyFont="1" applyBorder="1" applyAlignment="1" applyProtection="1">
      <alignment horizontal="right" vertical="center" wrapText="1"/>
      <protection hidden="1"/>
    </xf>
    <xf numFmtId="0" fontId="7" fillId="5" borderId="2" xfId="0" applyFont="1" applyFill="1" applyBorder="1" applyAlignment="1" applyProtection="1">
      <alignment horizontal="center" vertical="center" wrapText="1"/>
      <protection hidden="1"/>
    </xf>
    <xf numFmtId="9" fontId="5" fillId="0" borderId="2" xfId="0" applyNumberFormat="1"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18" fillId="0" borderId="2" xfId="3" applyFont="1" applyFill="1" applyBorder="1" applyAlignment="1" applyProtection="1">
      <alignment horizontal="left" vertical="center" wrapText="1"/>
      <protection hidden="1"/>
    </xf>
    <xf numFmtId="0" fontId="17" fillId="0" borderId="2" xfId="0" applyFont="1" applyFill="1" applyBorder="1" applyAlignment="1" applyProtection="1">
      <alignment horizontal="left" vertical="center" wrapText="1"/>
      <protection hidden="1"/>
    </xf>
    <xf numFmtId="0" fontId="13" fillId="8" borderId="32" xfId="0" applyFont="1" applyFill="1" applyBorder="1" applyAlignment="1" applyProtection="1">
      <alignment wrapText="1"/>
      <protection hidden="1"/>
    </xf>
    <xf numFmtId="0" fontId="7" fillId="3" borderId="2"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9" fontId="5" fillId="0" borderId="8" xfId="2" applyFont="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wrapText="1"/>
      <protection hidden="1"/>
    </xf>
    <xf numFmtId="9" fontId="5" fillId="0" borderId="8" xfId="2" applyFont="1" applyBorder="1" applyAlignment="1" applyProtection="1">
      <alignment horizontal="right" vertical="center" wrapText="1"/>
      <protection hidden="1"/>
    </xf>
    <xf numFmtId="0" fontId="19" fillId="0" borderId="3" xfId="4" applyBorder="1" applyAlignment="1" applyProtection="1">
      <alignment horizontal="left" vertical="center" wrapText="1"/>
      <protection hidden="1"/>
    </xf>
    <xf numFmtId="1" fontId="5" fillId="0" borderId="8" xfId="1" applyNumberFormat="1"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9" fontId="12" fillId="2" borderId="8" xfId="0" applyNumberFormat="1" applyFont="1" applyFill="1" applyBorder="1" applyAlignment="1" applyProtection="1">
      <alignment wrapText="1"/>
      <protection hidden="1"/>
    </xf>
    <xf numFmtId="9" fontId="13" fillId="8" borderId="12" xfId="2" applyFont="1" applyFill="1" applyBorder="1" applyAlignment="1" applyProtection="1">
      <alignment wrapText="1"/>
      <protection hidden="1"/>
    </xf>
    <xf numFmtId="9" fontId="13" fillId="8" borderId="13" xfId="2" applyFont="1" applyFill="1" applyBorder="1" applyAlignment="1" applyProtection="1">
      <alignment wrapText="1"/>
      <protection hidden="1"/>
    </xf>
    <xf numFmtId="10" fontId="14" fillId="8" borderId="13" xfId="0" applyNumberFormat="1" applyFont="1" applyFill="1" applyBorder="1" applyAlignment="1" applyProtection="1">
      <alignment wrapText="1"/>
      <protection hidden="1"/>
    </xf>
    <xf numFmtId="0" fontId="11" fillId="0" borderId="16" xfId="0" applyFont="1" applyBorder="1" applyAlignment="1" applyProtection="1">
      <alignment horizontal="left" vertical="center" wrapText="1"/>
      <protection hidden="1"/>
    </xf>
    <xf numFmtId="9" fontId="11" fillId="0" borderId="30" xfId="0" applyNumberFormat="1" applyFont="1" applyBorder="1" applyAlignment="1" applyProtection="1">
      <alignment horizontal="center" vertical="center" wrapText="1"/>
      <protection hidden="1"/>
    </xf>
    <xf numFmtId="9" fontId="11" fillId="0" borderId="15" xfId="0" applyNumberFormat="1" applyFont="1" applyBorder="1" applyAlignment="1" applyProtection="1">
      <alignment horizontal="center" vertical="center" wrapText="1"/>
      <protection hidden="1"/>
    </xf>
    <xf numFmtId="9" fontId="10" fillId="2" borderId="12" xfId="2" applyFont="1" applyFill="1" applyBorder="1" applyAlignment="1" applyProtection="1">
      <alignment vertical="center" wrapText="1"/>
      <protection hidden="1"/>
    </xf>
    <xf numFmtId="9" fontId="10" fillId="2" borderId="13" xfId="2" applyFont="1" applyFill="1" applyBorder="1" applyAlignment="1" applyProtection="1">
      <alignment vertical="center" wrapText="1"/>
      <protection hidden="1"/>
    </xf>
    <xf numFmtId="10" fontId="10" fillId="2" borderId="13" xfId="2" applyNumberFormat="1" applyFont="1" applyFill="1" applyBorder="1" applyAlignment="1" applyProtection="1">
      <alignment horizontal="center" vertical="center" wrapText="1"/>
      <protection hidden="1"/>
    </xf>
    <xf numFmtId="0" fontId="9" fillId="2" borderId="32" xfId="0" applyFont="1" applyFill="1" applyBorder="1" applyAlignment="1" applyProtection="1">
      <alignment vertical="center" wrapText="1"/>
      <protection hidden="1"/>
    </xf>
    <xf numFmtId="9" fontId="10" fillId="2" borderId="12" xfId="2" applyFont="1" applyFill="1" applyBorder="1" applyAlignment="1" applyProtection="1">
      <alignment horizontal="center" vertical="center" wrapText="1"/>
      <protection hidden="1"/>
    </xf>
    <xf numFmtId="0" fontId="9" fillId="2" borderId="14" xfId="0" applyFont="1" applyFill="1" applyBorder="1" applyAlignment="1" applyProtection="1">
      <alignment horizontal="justify" vertical="center" wrapText="1"/>
      <protection hidden="1"/>
    </xf>
    <xf numFmtId="0" fontId="7" fillId="3" borderId="18"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9" fontId="5" fillId="0" borderId="18" xfId="2" applyFont="1" applyBorder="1" applyAlignment="1" applyProtection="1">
      <alignment horizontal="center" vertical="center" wrapText="1"/>
      <protection hidden="1"/>
    </xf>
    <xf numFmtId="41" fontId="5" fillId="0" borderId="18" xfId="1" applyFont="1" applyBorder="1" applyAlignment="1" applyProtection="1">
      <alignment horizontal="center" vertical="center" wrapText="1"/>
      <protection hidden="1"/>
    </xf>
    <xf numFmtId="1" fontId="5" fillId="0" borderId="18" xfId="1" applyNumberFormat="1" applyFont="1" applyBorder="1" applyAlignment="1" applyProtection="1">
      <alignment horizontal="center" vertical="center" wrapText="1"/>
      <protection hidden="1"/>
    </xf>
    <xf numFmtId="9" fontId="10" fillId="2" borderId="33" xfId="2" applyFont="1" applyFill="1" applyBorder="1" applyAlignment="1" applyProtection="1">
      <alignment horizontal="center" vertical="center" wrapText="1"/>
      <protection hidden="1"/>
    </xf>
    <xf numFmtId="9" fontId="11" fillId="0" borderId="29" xfId="0" applyNumberFormat="1" applyFont="1" applyBorder="1" applyAlignment="1" applyProtection="1">
      <alignment horizontal="center" vertical="center" wrapText="1"/>
      <protection hidden="1"/>
    </xf>
    <xf numFmtId="9" fontId="11" fillId="0" borderId="18" xfId="0" applyNumberFormat="1" applyFont="1" applyBorder="1" applyAlignment="1" applyProtection="1">
      <alignment horizontal="center" vertical="center" wrapText="1"/>
      <protection hidden="1"/>
    </xf>
    <xf numFmtId="9" fontId="12" fillId="2" borderId="18" xfId="0" applyNumberFormat="1" applyFont="1" applyFill="1" applyBorder="1" applyAlignment="1" applyProtection="1">
      <alignment horizontal="center" wrapText="1"/>
      <protection hidden="1"/>
    </xf>
    <xf numFmtId="9" fontId="13" fillId="8" borderId="18" xfId="2" applyFont="1" applyFill="1" applyBorder="1" applyAlignment="1" applyProtection="1">
      <alignment horizontal="center" wrapText="1"/>
      <protection hidden="1"/>
    </xf>
    <xf numFmtId="9" fontId="13" fillId="8" borderId="1" xfId="2" applyFont="1" applyFill="1" applyBorder="1" applyAlignment="1" applyProtection="1">
      <alignment horizontal="center" wrapText="1"/>
      <protection hidden="1"/>
    </xf>
    <xf numFmtId="9" fontId="11" fillId="0" borderId="15" xfId="2" applyFont="1" applyBorder="1" applyAlignment="1" applyProtection="1">
      <alignment horizontal="center" vertical="center" wrapText="1"/>
      <protection hidden="1"/>
    </xf>
    <xf numFmtId="10" fontId="11" fillId="0" borderId="15" xfId="0" applyNumberFormat="1" applyFont="1" applyBorder="1" applyAlignment="1" applyProtection="1">
      <alignment horizontal="center" vertical="center" wrapText="1"/>
      <protection hidden="1"/>
    </xf>
    <xf numFmtId="10" fontId="11" fillId="0" borderId="1" xfId="0" applyNumberFormat="1" applyFont="1" applyBorder="1" applyAlignment="1" applyProtection="1">
      <alignment horizontal="center" vertical="center" wrapText="1"/>
      <protection hidden="1"/>
    </xf>
    <xf numFmtId="0" fontId="7" fillId="2" borderId="21" xfId="0" applyFont="1" applyFill="1" applyBorder="1" applyAlignment="1" applyProtection="1">
      <alignment horizontal="center" vertical="center" wrapText="1"/>
      <protection hidden="1"/>
    </xf>
    <xf numFmtId="0" fontId="7" fillId="3" borderId="17"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8" borderId="10" xfId="0" applyFont="1" applyFill="1" applyBorder="1" applyAlignment="1" applyProtection="1">
      <alignment horizontal="center" vertical="center" wrapText="1"/>
      <protection hidden="1"/>
    </xf>
    <xf numFmtId="0" fontId="7" fillId="8" borderId="11"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9" borderId="10" xfId="0" applyFont="1" applyFill="1" applyBorder="1" applyAlignment="1" applyProtection="1">
      <alignment horizontal="center" vertical="center" wrapText="1"/>
      <protection hidden="1"/>
    </xf>
    <xf numFmtId="0" fontId="7" fillId="9" borderId="26"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7" fillId="0" borderId="27"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28"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9"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7" fillId="2" borderId="2" xfId="0" applyFont="1" applyFill="1" applyBorder="1" applyAlignment="1" applyProtection="1">
      <alignment horizontal="center" wrapText="1"/>
      <protection hidden="1"/>
    </xf>
    <xf numFmtId="0" fontId="7" fillId="2" borderId="21" xfId="0" applyFont="1" applyFill="1" applyBorder="1" applyAlignment="1" applyProtection="1">
      <alignment horizontal="center" wrapText="1"/>
      <protection hidden="1"/>
    </xf>
    <xf numFmtId="0" fontId="7" fillId="2" borderId="18" xfId="0" applyFont="1" applyFill="1" applyBorder="1" applyAlignment="1" applyProtection="1">
      <alignment horizontal="center" wrapText="1"/>
      <protection hidden="1"/>
    </xf>
    <xf numFmtId="0" fontId="5" fillId="0" borderId="2" xfId="0" applyFont="1" applyBorder="1" applyAlignment="1" applyProtection="1">
      <alignment horizontal="justify" wrapText="1"/>
      <protection hidden="1"/>
    </xf>
    <xf numFmtId="0" fontId="5" fillId="0" borderId="21" xfId="0" applyFont="1" applyBorder="1" applyAlignment="1" applyProtection="1">
      <alignment horizontal="justify" wrapText="1"/>
      <protection hidden="1"/>
    </xf>
    <xf numFmtId="0" fontId="5" fillId="0" borderId="18" xfId="0" applyFont="1" applyBorder="1" applyAlignment="1" applyProtection="1">
      <alignment horizontal="justify" wrapText="1"/>
      <protection hidden="1"/>
    </xf>
    <xf numFmtId="0" fontId="5" fillId="0" borderId="2" xfId="0" applyFont="1" applyBorder="1" applyAlignment="1" applyProtection="1">
      <alignment horizontal="justify" vertical="center" wrapText="1"/>
      <protection hidden="1"/>
    </xf>
    <xf numFmtId="0" fontId="5" fillId="0" borderId="21" xfId="0" applyFont="1" applyBorder="1" applyAlignment="1" applyProtection="1">
      <alignment horizontal="justify" vertical="center" wrapText="1"/>
      <protection hidden="1"/>
    </xf>
    <xf numFmtId="0" fontId="5" fillId="0" borderId="18" xfId="0" applyFont="1" applyBorder="1" applyAlignment="1" applyProtection="1">
      <alignment horizontal="justify" vertical="center" wrapText="1"/>
      <protection hidden="1"/>
    </xf>
    <xf numFmtId="0" fontId="5" fillId="0" borderId="2" xfId="0" applyFont="1" applyFill="1" applyBorder="1" applyAlignment="1" applyProtection="1">
      <alignment horizontal="justify" vertical="center" wrapText="1"/>
      <protection hidden="1"/>
    </xf>
    <xf numFmtId="0" fontId="5" fillId="0" borderId="21"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cellXfs>
  <cellStyles count="5">
    <cellStyle name="Hipervínculo" xfId="4" builtinId="8"/>
    <cellStyle name="Millares [0]" xfId="1" builtinId="6"/>
    <cellStyle name="Neutral" xfId="3" builtinId="2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1827068</xdr:colOff>
      <xdr:row>0</xdr:row>
      <xdr:rowOff>742950</xdr:rowOff>
    </xdr:to>
    <xdr:pic>
      <xdr:nvPicPr>
        <xdr:cNvPr id="1026" name="Imagen 1">
          <a:extLst>
            <a:ext uri="{FF2B5EF4-FFF2-40B4-BE49-F238E27FC236}">
              <a16:creationId xmlns:a16="http://schemas.microsoft.com/office/drawing/2014/main" id="{C17E4D16-1098-419E-A7A1-96A99CC06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biernobogota.gov.co/transparencia/planeacion/participacion-ciudadana." TargetMode="External"/><Relationship Id="rId1" Type="http://schemas.openxmlformats.org/officeDocument/2006/relationships/hyperlink" Target="../../../../miguel_cardozo_gobiernobogota_gov_co/_layouts/15/onedrive.aspx%3fFolderCTID=0x012000D7E43D632354B64BA9F4D5A0C830B3DC&amp;id=/personal/miguel_cardozo_gobiernobogota_gov_co/Documents/SEGUIMENTO%20ACTIVIDADES%20PROYECTOS/Informes%20SEGPLAN/2021/REPORTES%20SEGPLA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
  <sheetViews>
    <sheetView showGridLines="0" tabSelected="1" zoomScale="85" zoomScaleNormal="85" workbookViewId="0">
      <selection sqref="A1:M1"/>
    </sheetView>
  </sheetViews>
  <sheetFormatPr baseColWidth="10" defaultColWidth="10.85546875" defaultRowHeight="15" zeroHeight="1" x14ac:dyDescent="0.25"/>
  <cols>
    <col min="1" max="1" width="6.7109375" style="1" customWidth="1"/>
    <col min="2" max="2" width="35.140625" style="1" customWidth="1"/>
    <col min="3" max="3" width="12.28515625" style="1" customWidth="1"/>
    <col min="4" max="4" width="8.7109375" style="1" customWidth="1"/>
    <col min="5" max="5" width="44.28515625" style="1" bestFit="1" customWidth="1"/>
    <col min="6" max="6" width="15.5703125" style="4" customWidth="1"/>
    <col min="7" max="7" width="15.7109375" style="1" customWidth="1"/>
    <col min="8" max="8" width="20.5703125" style="1" customWidth="1"/>
    <col min="9" max="10" width="19.140625" style="1" customWidth="1"/>
    <col min="11" max="11" width="11.140625" style="1" customWidth="1"/>
    <col min="12" max="12" width="18.42578125" style="4" customWidth="1"/>
    <col min="13" max="13" width="15.85546875" style="1" customWidth="1"/>
    <col min="14" max="14" width="17.85546875" style="1" customWidth="1"/>
    <col min="15" max="15" width="11.7109375" style="1" customWidth="1"/>
    <col min="16" max="16" width="16" style="1" customWidth="1"/>
    <col min="17" max="17" width="14" style="1" customWidth="1"/>
    <col min="18" max="18" width="17.42578125" style="1" customWidth="1"/>
    <col min="19" max="19" width="17.85546875" style="1" customWidth="1"/>
    <col min="20" max="20" width="18.42578125" style="1" customWidth="1"/>
    <col min="21" max="21" width="25.42578125" style="1" customWidth="1"/>
    <col min="22" max="23" width="17.85546875" style="1" customWidth="1"/>
    <col min="24" max="24" width="16.5703125" style="108" customWidth="1"/>
    <col min="25" max="26" width="16.5703125" style="104" customWidth="1"/>
    <col min="27" max="27" width="30.140625" style="105" customWidth="1"/>
    <col min="28" max="28" width="36.5703125" style="6" customWidth="1"/>
    <col min="29" max="29" width="20.7109375" style="104" customWidth="1"/>
    <col min="30" max="31" width="16.5703125" style="104" customWidth="1"/>
    <col min="32" max="32" width="42" style="6" customWidth="1"/>
    <col min="33" max="33" width="36.85546875" style="6" customWidth="1"/>
    <col min="34" max="34" width="19" style="6" customWidth="1"/>
    <col min="35" max="36" width="16.5703125" style="6" customWidth="1"/>
    <col min="37" max="37" width="38.7109375" style="6" customWidth="1"/>
    <col min="38" max="38" width="30" style="6" customWidth="1"/>
    <col min="39" max="41" width="16.5703125" style="104" customWidth="1"/>
    <col min="42" max="42" width="32.5703125" style="6" customWidth="1"/>
    <col min="43" max="43" width="16.5703125" style="6" customWidth="1"/>
    <col min="44" max="44" width="21.7109375" style="104" customWidth="1"/>
    <col min="45" max="45" width="16.5703125" style="104" customWidth="1"/>
    <col min="46" max="46" width="21.5703125" style="104" customWidth="1"/>
    <col min="47" max="47" width="42.85546875" style="109" customWidth="1"/>
    <col min="48" max="16384" width="10.85546875" style="1"/>
  </cols>
  <sheetData>
    <row r="1" spans="1:47" ht="70.5" customHeight="1" x14ac:dyDescent="0.25">
      <c r="A1" s="249" t="s">
        <v>0</v>
      </c>
      <c r="B1" s="249"/>
      <c r="C1" s="249"/>
      <c r="D1" s="249"/>
      <c r="E1" s="249"/>
      <c r="F1" s="249"/>
      <c r="G1" s="249"/>
      <c r="H1" s="249"/>
      <c r="I1" s="249"/>
      <c r="J1" s="249"/>
      <c r="K1" s="249"/>
      <c r="L1" s="249"/>
      <c r="M1" s="249"/>
      <c r="N1" s="250" t="s">
        <v>1</v>
      </c>
      <c r="O1" s="250"/>
      <c r="P1" s="250"/>
      <c r="Q1" s="250"/>
      <c r="R1" s="250"/>
      <c r="X1" s="4"/>
      <c r="Y1" s="4"/>
      <c r="Z1" s="4"/>
      <c r="AA1" s="66"/>
      <c r="AB1" s="1"/>
      <c r="AC1" s="4"/>
      <c r="AD1" s="4"/>
      <c r="AE1" s="4"/>
      <c r="AF1" s="1"/>
      <c r="AG1" s="1"/>
      <c r="AH1" s="1"/>
      <c r="AI1" s="1"/>
      <c r="AJ1" s="1"/>
      <c r="AK1" s="1"/>
      <c r="AL1" s="1"/>
      <c r="AM1" s="4"/>
      <c r="AN1" s="4"/>
      <c r="AO1" s="4"/>
      <c r="AP1" s="1"/>
      <c r="AQ1" s="1"/>
      <c r="AR1" s="4"/>
      <c r="AS1" s="4"/>
      <c r="AT1" s="4"/>
      <c r="AU1" s="66"/>
    </row>
    <row r="2" spans="1:47" s="2" customFormat="1" ht="23.45" customHeight="1" x14ac:dyDescent="0.25">
      <c r="A2" s="251" t="s">
        <v>2</v>
      </c>
      <c r="B2" s="252"/>
      <c r="C2" s="252"/>
      <c r="D2" s="252"/>
      <c r="E2" s="252"/>
      <c r="F2" s="252"/>
      <c r="G2" s="252"/>
      <c r="H2" s="252"/>
      <c r="I2" s="252"/>
      <c r="J2" s="252"/>
      <c r="K2" s="252"/>
      <c r="L2" s="252"/>
      <c r="M2" s="252"/>
      <c r="N2" s="252"/>
      <c r="O2" s="252"/>
      <c r="P2" s="252"/>
      <c r="Q2" s="252"/>
      <c r="R2" s="252"/>
      <c r="X2" s="76"/>
      <c r="Y2" s="76"/>
      <c r="Z2" s="76"/>
      <c r="AA2" s="67"/>
      <c r="AC2" s="76"/>
      <c r="AD2" s="76"/>
      <c r="AE2" s="76"/>
      <c r="AM2" s="76"/>
      <c r="AN2" s="76"/>
      <c r="AO2" s="76"/>
      <c r="AR2" s="76"/>
      <c r="AS2" s="76"/>
      <c r="AT2" s="76"/>
      <c r="AU2" s="67"/>
    </row>
    <row r="3" spans="1:47" x14ac:dyDescent="0.25">
      <c r="E3" s="3"/>
      <c r="X3" s="4"/>
      <c r="Y3" s="4"/>
      <c r="Z3" s="4"/>
      <c r="AA3" s="66"/>
      <c r="AB3" s="1"/>
      <c r="AC3" s="4"/>
      <c r="AD3" s="4"/>
      <c r="AE3" s="4"/>
      <c r="AF3" s="1"/>
      <c r="AG3" s="1"/>
      <c r="AH3" s="1"/>
      <c r="AI3" s="1"/>
      <c r="AJ3" s="1"/>
      <c r="AK3" s="1"/>
      <c r="AL3" s="1"/>
      <c r="AM3" s="4"/>
      <c r="AN3" s="4"/>
      <c r="AO3" s="4"/>
      <c r="AP3" s="1"/>
      <c r="AQ3" s="1"/>
      <c r="AR3" s="4"/>
      <c r="AS3" s="4"/>
      <c r="AT3" s="4"/>
      <c r="AU3" s="66"/>
    </row>
    <row r="4" spans="1:47" ht="29.1" customHeight="1" x14ac:dyDescent="0.25">
      <c r="A4" s="242" t="s">
        <v>3</v>
      </c>
      <c r="B4" s="242"/>
      <c r="C4" s="253" t="s">
        <v>4</v>
      </c>
      <c r="D4" s="254"/>
      <c r="E4" s="255"/>
      <c r="G4" s="242" t="s">
        <v>5</v>
      </c>
      <c r="H4" s="242"/>
      <c r="I4" s="242"/>
      <c r="J4" s="242"/>
      <c r="K4" s="242"/>
      <c r="L4" s="242"/>
      <c r="M4" s="242"/>
      <c r="X4" s="4"/>
      <c r="Y4" s="4"/>
      <c r="Z4" s="4"/>
      <c r="AA4" s="66"/>
      <c r="AB4" s="1"/>
      <c r="AC4" s="4"/>
      <c r="AD4" s="4"/>
      <c r="AE4" s="4"/>
      <c r="AF4" s="1"/>
      <c r="AG4" s="1"/>
      <c r="AH4" s="1"/>
      <c r="AI4" s="1"/>
      <c r="AJ4" s="1"/>
      <c r="AK4" s="1"/>
      <c r="AL4" s="1"/>
      <c r="AM4" s="4"/>
      <c r="AN4" s="4"/>
      <c r="AO4" s="4"/>
      <c r="AP4" s="1"/>
      <c r="AQ4" s="1"/>
      <c r="AR4" s="4"/>
      <c r="AS4" s="4"/>
      <c r="AT4" s="4"/>
      <c r="AU4" s="66"/>
    </row>
    <row r="5" spans="1:47" ht="14.25" customHeight="1" x14ac:dyDescent="0.25">
      <c r="A5" s="242"/>
      <c r="B5" s="242"/>
      <c r="C5" s="256"/>
      <c r="D5" s="257"/>
      <c r="E5" s="258"/>
      <c r="G5" s="5" t="s">
        <v>6</v>
      </c>
      <c r="H5" s="5" t="s">
        <v>7</v>
      </c>
      <c r="I5" s="262" t="s">
        <v>8</v>
      </c>
      <c r="J5" s="263"/>
      <c r="K5" s="263"/>
      <c r="L5" s="263"/>
      <c r="M5" s="264"/>
      <c r="X5" s="4"/>
      <c r="Y5" s="4"/>
      <c r="Z5" s="4"/>
      <c r="AA5" s="66"/>
      <c r="AB5" s="1"/>
      <c r="AC5" s="4"/>
      <c r="AD5" s="4"/>
      <c r="AE5" s="4"/>
      <c r="AF5" s="1"/>
      <c r="AG5" s="1"/>
      <c r="AH5" s="1"/>
      <c r="AI5" s="1"/>
      <c r="AJ5" s="1"/>
      <c r="AK5" s="1"/>
      <c r="AL5" s="1"/>
      <c r="AM5" s="4"/>
      <c r="AN5" s="4"/>
      <c r="AO5" s="4"/>
      <c r="AP5" s="1"/>
      <c r="AQ5" s="1"/>
      <c r="AR5" s="4"/>
      <c r="AS5" s="4"/>
      <c r="AT5" s="4"/>
      <c r="AU5" s="66"/>
    </row>
    <row r="6" spans="1:47" ht="14.45" customHeight="1" x14ac:dyDescent="0.25">
      <c r="A6" s="242"/>
      <c r="B6" s="242"/>
      <c r="C6" s="256"/>
      <c r="D6" s="257"/>
      <c r="E6" s="258"/>
      <c r="G6" s="14">
        <v>1</v>
      </c>
      <c r="H6" s="14" t="s">
        <v>9</v>
      </c>
      <c r="I6" s="265" t="s">
        <v>10</v>
      </c>
      <c r="J6" s="266"/>
      <c r="K6" s="266"/>
      <c r="L6" s="266"/>
      <c r="M6" s="267"/>
      <c r="X6" s="4"/>
      <c r="Y6" s="4"/>
      <c r="Z6" s="4"/>
      <c r="AA6" s="66"/>
      <c r="AB6" s="1"/>
      <c r="AC6" s="4"/>
      <c r="AD6" s="4"/>
      <c r="AE6" s="4"/>
      <c r="AF6" s="1"/>
      <c r="AG6" s="1"/>
      <c r="AH6" s="1"/>
      <c r="AI6" s="1"/>
      <c r="AJ6" s="1"/>
      <c r="AK6" s="1"/>
      <c r="AL6" s="1"/>
      <c r="AM6" s="4"/>
      <c r="AN6" s="4"/>
      <c r="AO6" s="4"/>
      <c r="AP6" s="1"/>
      <c r="AQ6" s="1"/>
      <c r="AR6" s="4"/>
      <c r="AS6" s="4"/>
      <c r="AT6" s="4"/>
      <c r="AU6" s="66"/>
    </row>
    <row r="7" spans="1:47" ht="93.75" customHeight="1" x14ac:dyDescent="0.25">
      <c r="A7" s="242"/>
      <c r="B7" s="242"/>
      <c r="C7" s="256"/>
      <c r="D7" s="257"/>
      <c r="E7" s="258"/>
      <c r="G7" s="14">
        <v>2</v>
      </c>
      <c r="H7" s="14" t="s">
        <v>11</v>
      </c>
      <c r="I7" s="268" t="s">
        <v>12</v>
      </c>
      <c r="J7" s="269"/>
      <c r="K7" s="269"/>
      <c r="L7" s="269"/>
      <c r="M7" s="270"/>
      <c r="X7" s="4"/>
      <c r="Y7" s="4"/>
      <c r="Z7" s="4"/>
      <c r="AA7" s="66"/>
      <c r="AB7" s="1"/>
      <c r="AC7" s="4"/>
      <c r="AD7" s="4"/>
      <c r="AE7" s="4"/>
      <c r="AF7" s="1"/>
      <c r="AG7" s="1"/>
      <c r="AH7" s="1"/>
      <c r="AI7" s="1"/>
      <c r="AJ7" s="1"/>
      <c r="AK7" s="1"/>
      <c r="AL7" s="1"/>
      <c r="AM7" s="4"/>
      <c r="AN7" s="4"/>
      <c r="AO7" s="4"/>
      <c r="AP7" s="1"/>
      <c r="AQ7" s="1"/>
      <c r="AR7" s="4"/>
      <c r="AS7" s="4"/>
      <c r="AT7" s="4"/>
      <c r="AU7" s="66"/>
    </row>
    <row r="8" spans="1:47" ht="48" customHeight="1" x14ac:dyDescent="0.25">
      <c r="A8" s="242"/>
      <c r="B8" s="242"/>
      <c r="C8" s="259"/>
      <c r="D8" s="260"/>
      <c r="E8" s="261"/>
      <c r="G8" s="14">
        <v>3</v>
      </c>
      <c r="H8" s="14" t="s">
        <v>13</v>
      </c>
      <c r="I8" s="268" t="s">
        <v>157</v>
      </c>
      <c r="J8" s="269"/>
      <c r="K8" s="269"/>
      <c r="L8" s="269"/>
      <c r="M8" s="270"/>
      <c r="X8" s="4"/>
      <c r="Y8" s="4"/>
      <c r="Z8" s="4"/>
      <c r="AA8" s="66"/>
      <c r="AB8" s="1"/>
      <c r="AC8" s="4"/>
      <c r="AD8" s="4"/>
      <c r="AE8" s="4"/>
      <c r="AF8" s="1"/>
      <c r="AG8" s="1"/>
      <c r="AH8" s="1"/>
      <c r="AI8" s="1"/>
      <c r="AJ8" s="1"/>
      <c r="AK8" s="1"/>
      <c r="AL8" s="1"/>
      <c r="AM8" s="4"/>
      <c r="AN8" s="4"/>
      <c r="AO8" s="4"/>
      <c r="AP8" s="1"/>
      <c r="AQ8" s="1"/>
      <c r="AR8" s="4"/>
      <c r="AS8" s="4"/>
      <c r="AT8" s="4"/>
      <c r="AU8" s="66"/>
    </row>
    <row r="9" spans="1:47" s="157" customFormat="1" ht="48" customHeight="1" x14ac:dyDescent="0.25">
      <c r="A9" s="154"/>
      <c r="B9" s="154"/>
      <c r="C9" s="155"/>
      <c r="D9" s="155"/>
      <c r="E9" s="155"/>
      <c r="F9" s="156"/>
      <c r="G9" s="14">
        <v>4</v>
      </c>
      <c r="H9" s="14" t="s">
        <v>168</v>
      </c>
      <c r="I9" s="271" t="s">
        <v>167</v>
      </c>
      <c r="J9" s="272"/>
      <c r="K9" s="272"/>
      <c r="L9" s="272"/>
      <c r="M9" s="273"/>
      <c r="X9" s="156"/>
      <c r="Y9" s="156"/>
      <c r="Z9" s="156"/>
      <c r="AA9" s="158"/>
      <c r="AC9" s="156"/>
      <c r="AD9" s="156"/>
      <c r="AE9" s="156"/>
      <c r="AM9" s="156"/>
      <c r="AN9" s="156"/>
      <c r="AO9" s="156"/>
      <c r="AR9" s="156"/>
      <c r="AS9" s="156"/>
      <c r="AT9" s="156"/>
      <c r="AU9" s="158"/>
    </row>
    <row r="10" spans="1:47" s="157" customFormat="1" ht="48" customHeight="1" x14ac:dyDescent="0.25">
      <c r="A10" s="154"/>
      <c r="B10" s="154"/>
      <c r="C10" s="155"/>
      <c r="D10" s="155"/>
      <c r="E10" s="155"/>
      <c r="F10" s="156"/>
      <c r="G10" s="14">
        <v>5</v>
      </c>
      <c r="H10" s="14" t="s">
        <v>189</v>
      </c>
      <c r="I10" s="271" t="s">
        <v>188</v>
      </c>
      <c r="J10" s="272"/>
      <c r="K10" s="272"/>
      <c r="L10" s="272"/>
      <c r="M10" s="273"/>
      <c r="X10" s="156"/>
      <c r="Y10" s="156"/>
      <c r="Z10" s="156"/>
      <c r="AA10" s="158"/>
      <c r="AC10" s="156"/>
      <c r="AD10" s="156"/>
      <c r="AE10" s="156"/>
      <c r="AM10" s="156"/>
      <c r="AN10" s="156"/>
      <c r="AO10" s="156"/>
      <c r="AR10" s="156"/>
      <c r="AS10" s="156"/>
      <c r="AT10" s="156"/>
      <c r="AU10" s="158"/>
    </row>
    <row r="11" spans="1:47" ht="15.75" thickBot="1" x14ac:dyDescent="0.3">
      <c r="X11" s="4"/>
      <c r="Y11" s="4"/>
      <c r="Z11" s="4"/>
      <c r="AA11" s="66"/>
      <c r="AB11" s="1"/>
      <c r="AC11" s="4"/>
      <c r="AD11" s="4"/>
      <c r="AE11" s="4"/>
      <c r="AF11" s="1"/>
      <c r="AG11" s="1"/>
      <c r="AH11" s="1"/>
      <c r="AI11" s="1"/>
      <c r="AJ11" s="1"/>
      <c r="AK11" s="1"/>
      <c r="AL11" s="1"/>
      <c r="AM11" s="4"/>
      <c r="AN11" s="4"/>
      <c r="AO11" s="4"/>
      <c r="AP11" s="1"/>
      <c r="AQ11" s="1"/>
      <c r="AR11" s="4"/>
      <c r="AS11" s="4"/>
      <c r="AT11" s="4"/>
      <c r="AU11" s="66"/>
    </row>
    <row r="12" spans="1:47" ht="14.45" customHeight="1" x14ac:dyDescent="0.25">
      <c r="A12" s="239" t="s">
        <v>14</v>
      </c>
      <c r="B12" s="240"/>
      <c r="C12" s="243" t="s">
        <v>15</v>
      </c>
      <c r="D12" s="244"/>
      <c r="E12" s="244"/>
      <c r="F12" s="244"/>
      <c r="G12" s="244"/>
      <c r="H12" s="244"/>
      <c r="I12" s="244"/>
      <c r="J12" s="244"/>
      <c r="K12" s="244"/>
      <c r="L12" s="244"/>
      <c r="M12" s="244"/>
      <c r="N12" s="244"/>
      <c r="O12" s="244"/>
      <c r="P12" s="244"/>
      <c r="Q12" s="244"/>
      <c r="R12" s="245"/>
      <c r="S12" s="227" t="s">
        <v>16</v>
      </c>
      <c r="T12" s="228"/>
      <c r="U12" s="228"/>
      <c r="V12" s="228"/>
      <c r="W12" s="229"/>
      <c r="X12" s="233" t="s">
        <v>17</v>
      </c>
      <c r="Y12" s="234"/>
      <c r="Z12" s="234"/>
      <c r="AA12" s="234"/>
      <c r="AB12" s="235"/>
      <c r="AC12" s="236" t="s">
        <v>17</v>
      </c>
      <c r="AD12" s="237"/>
      <c r="AE12" s="237"/>
      <c r="AF12" s="237"/>
      <c r="AG12" s="238"/>
      <c r="AH12" s="224" t="s">
        <v>17</v>
      </c>
      <c r="AI12" s="225"/>
      <c r="AJ12" s="225"/>
      <c r="AK12" s="225"/>
      <c r="AL12" s="226"/>
      <c r="AM12" s="203" t="s">
        <v>17</v>
      </c>
      <c r="AN12" s="204"/>
      <c r="AO12" s="204"/>
      <c r="AP12" s="204"/>
      <c r="AQ12" s="205"/>
      <c r="AR12" s="206" t="s">
        <v>18</v>
      </c>
      <c r="AS12" s="207"/>
      <c r="AT12" s="207"/>
      <c r="AU12" s="208"/>
    </row>
    <row r="13" spans="1:47" ht="14.45" customHeight="1" x14ac:dyDescent="0.25">
      <c r="A13" s="241"/>
      <c r="B13" s="242"/>
      <c r="C13" s="246"/>
      <c r="D13" s="247"/>
      <c r="E13" s="247"/>
      <c r="F13" s="247"/>
      <c r="G13" s="247"/>
      <c r="H13" s="247"/>
      <c r="I13" s="247"/>
      <c r="J13" s="247"/>
      <c r="K13" s="247"/>
      <c r="L13" s="247"/>
      <c r="M13" s="247"/>
      <c r="N13" s="247"/>
      <c r="O13" s="247"/>
      <c r="P13" s="247"/>
      <c r="Q13" s="247"/>
      <c r="R13" s="248"/>
      <c r="S13" s="230"/>
      <c r="T13" s="231"/>
      <c r="U13" s="231"/>
      <c r="V13" s="231"/>
      <c r="W13" s="232"/>
      <c r="X13" s="209" t="s">
        <v>19</v>
      </c>
      <c r="Y13" s="210"/>
      <c r="Z13" s="210"/>
      <c r="AA13" s="210"/>
      <c r="AB13" s="211"/>
      <c r="AC13" s="212" t="s">
        <v>20</v>
      </c>
      <c r="AD13" s="213"/>
      <c r="AE13" s="213"/>
      <c r="AF13" s="213"/>
      <c r="AG13" s="214"/>
      <c r="AH13" s="215" t="s">
        <v>21</v>
      </c>
      <c r="AI13" s="216"/>
      <c r="AJ13" s="216"/>
      <c r="AK13" s="216"/>
      <c r="AL13" s="217"/>
      <c r="AM13" s="218" t="s">
        <v>22</v>
      </c>
      <c r="AN13" s="219"/>
      <c r="AO13" s="219"/>
      <c r="AP13" s="219"/>
      <c r="AQ13" s="220"/>
      <c r="AR13" s="221" t="s">
        <v>23</v>
      </c>
      <c r="AS13" s="222"/>
      <c r="AT13" s="222"/>
      <c r="AU13" s="223"/>
    </row>
    <row r="14" spans="1:47" ht="14.45" customHeight="1" x14ac:dyDescent="0.25">
      <c r="A14" s="91"/>
      <c r="B14" s="92"/>
      <c r="C14" s="93"/>
      <c r="D14" s="94"/>
      <c r="E14" s="94"/>
      <c r="F14" s="94"/>
      <c r="G14" s="94"/>
      <c r="H14" s="94"/>
      <c r="I14" s="202" t="s">
        <v>24</v>
      </c>
      <c r="J14" s="202"/>
      <c r="K14" s="94"/>
      <c r="L14" s="94"/>
      <c r="M14" s="94"/>
      <c r="N14" s="94"/>
      <c r="O14" s="94"/>
      <c r="P14" s="94"/>
      <c r="Q14" s="94"/>
      <c r="R14" s="95"/>
      <c r="S14" s="99"/>
      <c r="T14" s="100"/>
      <c r="U14" s="100"/>
      <c r="V14" s="100"/>
      <c r="W14" s="124"/>
      <c r="X14" s="96"/>
      <c r="Y14" s="97"/>
      <c r="Z14" s="97"/>
      <c r="AA14" s="68"/>
      <c r="AB14" s="110"/>
      <c r="AC14" s="114"/>
      <c r="AD14" s="98"/>
      <c r="AE14" s="98"/>
      <c r="AF14" s="98"/>
      <c r="AG14" s="160"/>
      <c r="AH14" s="169"/>
      <c r="AI14" s="150"/>
      <c r="AJ14" s="150"/>
      <c r="AK14" s="150"/>
      <c r="AL14" s="170"/>
      <c r="AM14" s="188"/>
      <c r="AN14" s="189"/>
      <c r="AO14" s="189"/>
      <c r="AP14" s="151"/>
      <c r="AQ14" s="166"/>
      <c r="AR14" s="167"/>
      <c r="AS14" s="152"/>
      <c r="AT14" s="152"/>
      <c r="AU14" s="106"/>
    </row>
    <row r="15" spans="1:47" ht="60" x14ac:dyDescent="0.25">
      <c r="A15" s="91" t="s">
        <v>25</v>
      </c>
      <c r="B15" s="92" t="s">
        <v>26</v>
      </c>
      <c r="C15" s="92" t="s">
        <v>27</v>
      </c>
      <c r="D15" s="92" t="s">
        <v>28</v>
      </c>
      <c r="E15" s="92" t="s">
        <v>29</v>
      </c>
      <c r="F15" s="92" t="s">
        <v>30</v>
      </c>
      <c r="G15" s="92" t="s">
        <v>31</v>
      </c>
      <c r="H15" s="92" t="s">
        <v>32</v>
      </c>
      <c r="I15" s="92" t="s">
        <v>33</v>
      </c>
      <c r="J15" s="92" t="s">
        <v>34</v>
      </c>
      <c r="K15" s="92" t="s">
        <v>35</v>
      </c>
      <c r="L15" s="92" t="s">
        <v>36</v>
      </c>
      <c r="M15" s="92" t="s">
        <v>37</v>
      </c>
      <c r="N15" s="92" t="s">
        <v>38</v>
      </c>
      <c r="O15" s="92" t="s">
        <v>39</v>
      </c>
      <c r="P15" s="92" t="s">
        <v>40</v>
      </c>
      <c r="Q15" s="92" t="s">
        <v>41</v>
      </c>
      <c r="R15" s="7" t="s">
        <v>42</v>
      </c>
      <c r="S15" s="99" t="s">
        <v>43</v>
      </c>
      <c r="T15" s="100" t="s">
        <v>44</v>
      </c>
      <c r="U15" s="100" t="s">
        <v>45</v>
      </c>
      <c r="V15" s="100" t="s">
        <v>46</v>
      </c>
      <c r="W15" s="124" t="s">
        <v>47</v>
      </c>
      <c r="X15" s="96" t="s">
        <v>48</v>
      </c>
      <c r="Y15" s="97" t="s">
        <v>49</v>
      </c>
      <c r="Z15" s="97" t="s">
        <v>50</v>
      </c>
      <c r="AA15" s="97" t="s">
        <v>51</v>
      </c>
      <c r="AB15" s="110" t="s">
        <v>52</v>
      </c>
      <c r="AC15" s="114" t="s">
        <v>48</v>
      </c>
      <c r="AD15" s="98" t="s">
        <v>49</v>
      </c>
      <c r="AE15" s="98" t="s">
        <v>50</v>
      </c>
      <c r="AF15" s="98" t="s">
        <v>51</v>
      </c>
      <c r="AG15" s="160" t="s">
        <v>52</v>
      </c>
      <c r="AH15" s="169" t="s">
        <v>48</v>
      </c>
      <c r="AI15" s="150" t="s">
        <v>49</v>
      </c>
      <c r="AJ15" s="150" t="s">
        <v>50</v>
      </c>
      <c r="AK15" s="150" t="s">
        <v>51</v>
      </c>
      <c r="AL15" s="170" t="s">
        <v>52</v>
      </c>
      <c r="AM15" s="188" t="s">
        <v>48</v>
      </c>
      <c r="AN15" s="189" t="s">
        <v>49</v>
      </c>
      <c r="AO15" s="189" t="s">
        <v>50</v>
      </c>
      <c r="AP15" s="151" t="s">
        <v>51</v>
      </c>
      <c r="AQ15" s="166" t="s">
        <v>52</v>
      </c>
      <c r="AR15" s="167" t="s">
        <v>48</v>
      </c>
      <c r="AS15" s="152" t="s">
        <v>53</v>
      </c>
      <c r="AT15" s="152" t="s">
        <v>54</v>
      </c>
      <c r="AU15" s="153" t="s">
        <v>55</v>
      </c>
    </row>
    <row r="16" spans="1:47" s="18" customFormat="1" ht="201" customHeight="1" x14ac:dyDescent="0.25">
      <c r="A16" s="8">
        <v>1</v>
      </c>
      <c r="B16" s="9" t="s">
        <v>56</v>
      </c>
      <c r="C16" s="10">
        <v>1</v>
      </c>
      <c r="D16" s="11">
        <v>1</v>
      </c>
      <c r="E16" s="9" t="s">
        <v>57</v>
      </c>
      <c r="F16" s="10">
        <f>80%/5</f>
        <v>0.16</v>
      </c>
      <c r="G16" s="12" t="s">
        <v>58</v>
      </c>
      <c r="H16" s="9" t="s">
        <v>59</v>
      </c>
      <c r="I16" s="9" t="s">
        <v>60</v>
      </c>
      <c r="J16" s="9" t="s">
        <v>61</v>
      </c>
      <c r="K16" s="13">
        <v>1</v>
      </c>
      <c r="L16" s="14" t="s">
        <v>62</v>
      </c>
      <c r="M16" s="12" t="s">
        <v>63</v>
      </c>
      <c r="N16" s="15">
        <v>1</v>
      </c>
      <c r="O16" s="15">
        <v>1</v>
      </c>
      <c r="P16" s="15">
        <v>1</v>
      </c>
      <c r="Q16" s="15">
        <v>1</v>
      </c>
      <c r="R16" s="15">
        <v>1</v>
      </c>
      <c r="S16" s="16" t="s">
        <v>64</v>
      </c>
      <c r="T16" s="9" t="s">
        <v>65</v>
      </c>
      <c r="U16" s="9" t="s">
        <v>66</v>
      </c>
      <c r="V16" s="9" t="s">
        <v>4</v>
      </c>
      <c r="W16" s="73" t="s">
        <v>67</v>
      </c>
      <c r="X16" s="63">
        <f>N16</f>
        <v>1</v>
      </c>
      <c r="Y16" s="77">
        <v>1</v>
      </c>
      <c r="Z16" s="77">
        <v>1</v>
      </c>
      <c r="AA16" s="69" t="s">
        <v>68</v>
      </c>
      <c r="AB16" s="111" t="s">
        <v>69</v>
      </c>
      <c r="AC16" s="115">
        <v>1</v>
      </c>
      <c r="AD16" s="77">
        <v>1</v>
      </c>
      <c r="AE16" s="77">
        <v>1</v>
      </c>
      <c r="AF16" s="69" t="s">
        <v>70</v>
      </c>
      <c r="AG16" s="161" t="s">
        <v>71</v>
      </c>
      <c r="AH16" s="171">
        <f>P16</f>
        <v>1</v>
      </c>
      <c r="AI16" s="159">
        <v>1</v>
      </c>
      <c r="AJ16" s="22">
        <v>1</v>
      </c>
      <c r="AK16" s="12" t="s">
        <v>158</v>
      </c>
      <c r="AL16" s="172" t="s">
        <v>159</v>
      </c>
      <c r="AM16" s="190">
        <f>Q16</f>
        <v>1</v>
      </c>
      <c r="AN16" s="86">
        <v>1</v>
      </c>
      <c r="AO16" s="86">
        <v>1</v>
      </c>
      <c r="AP16" s="12" t="s">
        <v>169</v>
      </c>
      <c r="AQ16" s="12" t="s">
        <v>170</v>
      </c>
      <c r="AR16" s="168">
        <f>R16</f>
        <v>1</v>
      </c>
      <c r="AS16" s="10">
        <v>1</v>
      </c>
      <c r="AT16" s="10">
        <v>1</v>
      </c>
      <c r="AU16" s="73" t="s">
        <v>185</v>
      </c>
    </row>
    <row r="17" spans="1:47" s="18" customFormat="1" ht="100.5" customHeight="1" x14ac:dyDescent="0.25">
      <c r="A17" s="8">
        <v>1</v>
      </c>
      <c r="B17" s="9" t="s">
        <v>56</v>
      </c>
      <c r="C17" s="19">
        <v>2</v>
      </c>
      <c r="D17" s="11">
        <v>2</v>
      </c>
      <c r="E17" s="9" t="s">
        <v>72</v>
      </c>
      <c r="F17" s="10">
        <f>80%/5</f>
        <v>0.16</v>
      </c>
      <c r="G17" s="12" t="s">
        <v>58</v>
      </c>
      <c r="H17" s="9" t="s">
        <v>73</v>
      </c>
      <c r="I17" s="9" t="s">
        <v>74</v>
      </c>
      <c r="J17" s="9" t="s">
        <v>75</v>
      </c>
      <c r="K17" s="12">
        <v>4</v>
      </c>
      <c r="L17" s="14" t="s">
        <v>76</v>
      </c>
      <c r="M17" s="12" t="s">
        <v>77</v>
      </c>
      <c r="N17" s="20">
        <v>0</v>
      </c>
      <c r="O17" s="20">
        <v>1</v>
      </c>
      <c r="P17" s="20">
        <v>0</v>
      </c>
      <c r="Q17" s="20">
        <v>1</v>
      </c>
      <c r="R17" s="20">
        <v>2</v>
      </c>
      <c r="S17" s="16" t="s">
        <v>64</v>
      </c>
      <c r="T17" s="9" t="s">
        <v>78</v>
      </c>
      <c r="U17" s="9" t="s">
        <v>79</v>
      </c>
      <c r="V17" s="9" t="s">
        <v>4</v>
      </c>
      <c r="W17" s="73" t="s">
        <v>67</v>
      </c>
      <c r="X17" s="64" t="s">
        <v>80</v>
      </c>
      <c r="Y17" s="78" t="s">
        <v>80</v>
      </c>
      <c r="Z17" s="78" t="s">
        <v>80</v>
      </c>
      <c r="AA17" s="69" t="s">
        <v>81</v>
      </c>
      <c r="AB17" s="111" t="s">
        <v>80</v>
      </c>
      <c r="AC17" s="101">
        <v>1</v>
      </c>
      <c r="AD17" s="103">
        <v>1</v>
      </c>
      <c r="AE17" s="86">
        <v>1</v>
      </c>
      <c r="AF17" s="12" t="s">
        <v>82</v>
      </c>
      <c r="AG17" s="162" t="s">
        <v>83</v>
      </c>
      <c r="AH17" s="173" t="s">
        <v>80</v>
      </c>
      <c r="AI17" s="14" t="s">
        <v>80</v>
      </c>
      <c r="AJ17" s="14" t="s">
        <v>80</v>
      </c>
      <c r="AK17" s="14" t="s">
        <v>160</v>
      </c>
      <c r="AL17" s="174" t="s">
        <v>80</v>
      </c>
      <c r="AM17" s="191">
        <f t="shared" ref="AM17:AM24" si="0">Q17</f>
        <v>1</v>
      </c>
      <c r="AN17" s="14">
        <v>1</v>
      </c>
      <c r="AO17" s="86">
        <v>1</v>
      </c>
      <c r="AP17" s="12" t="s">
        <v>171</v>
      </c>
      <c r="AQ17" s="162" t="s">
        <v>83</v>
      </c>
      <c r="AR17" s="8">
        <f t="shared" ref="AR17:AR24" si="1">R17</f>
        <v>2</v>
      </c>
      <c r="AS17" s="14">
        <f>SUM(Y17,AD17,AI17,AN17)</f>
        <v>2</v>
      </c>
      <c r="AT17" s="86">
        <v>1</v>
      </c>
      <c r="AU17" s="73" t="s">
        <v>172</v>
      </c>
    </row>
    <row r="18" spans="1:47" s="18" customFormat="1" ht="193.5" customHeight="1" x14ac:dyDescent="0.25">
      <c r="A18" s="8">
        <v>1</v>
      </c>
      <c r="B18" s="9" t="s">
        <v>56</v>
      </c>
      <c r="C18" s="19">
        <v>4</v>
      </c>
      <c r="D18" s="11">
        <v>3</v>
      </c>
      <c r="E18" s="9" t="s">
        <v>84</v>
      </c>
      <c r="F18" s="10">
        <f>80%/5</f>
        <v>0.16</v>
      </c>
      <c r="G18" s="12" t="s">
        <v>58</v>
      </c>
      <c r="H18" s="9" t="s">
        <v>85</v>
      </c>
      <c r="I18" s="9" t="s">
        <v>86</v>
      </c>
      <c r="J18" s="9" t="s">
        <v>75</v>
      </c>
      <c r="K18" s="12" t="s">
        <v>87</v>
      </c>
      <c r="L18" s="14" t="s">
        <v>76</v>
      </c>
      <c r="M18" s="12" t="s">
        <v>88</v>
      </c>
      <c r="N18" s="21">
        <v>1</v>
      </c>
      <c r="O18" s="21">
        <v>1</v>
      </c>
      <c r="P18" s="21">
        <v>1</v>
      </c>
      <c r="Q18" s="21">
        <v>1</v>
      </c>
      <c r="R18" s="21">
        <v>4</v>
      </c>
      <c r="S18" s="16" t="s">
        <v>64</v>
      </c>
      <c r="T18" s="9" t="s">
        <v>89</v>
      </c>
      <c r="U18" s="9" t="s">
        <v>90</v>
      </c>
      <c r="V18" s="9" t="s">
        <v>4</v>
      </c>
      <c r="W18" s="73" t="s">
        <v>91</v>
      </c>
      <c r="X18" s="65">
        <f>N18</f>
        <v>1</v>
      </c>
      <c r="Y18" s="78">
        <v>1</v>
      </c>
      <c r="Z18" s="77">
        <v>1</v>
      </c>
      <c r="AA18" s="69" t="s">
        <v>92</v>
      </c>
      <c r="AB18" s="111" t="s">
        <v>93</v>
      </c>
      <c r="AC18" s="133">
        <v>1</v>
      </c>
      <c r="AD18" s="134">
        <v>1</v>
      </c>
      <c r="AE18" s="135">
        <v>1</v>
      </c>
      <c r="AF18" s="136" t="s">
        <v>94</v>
      </c>
      <c r="AG18" s="163" t="s">
        <v>95</v>
      </c>
      <c r="AH18" s="133">
        <v>1</v>
      </c>
      <c r="AI18" s="134">
        <v>1</v>
      </c>
      <c r="AJ18" s="135">
        <v>1</v>
      </c>
      <c r="AK18" s="136" t="s">
        <v>161</v>
      </c>
      <c r="AL18" s="17" t="s">
        <v>162</v>
      </c>
      <c r="AM18" s="191">
        <f t="shared" si="0"/>
        <v>1</v>
      </c>
      <c r="AN18" s="14">
        <v>1</v>
      </c>
      <c r="AO18" s="86">
        <v>1</v>
      </c>
      <c r="AP18" s="12" t="s">
        <v>173</v>
      </c>
      <c r="AQ18" s="162" t="s">
        <v>174</v>
      </c>
      <c r="AR18" s="8">
        <f t="shared" si="1"/>
        <v>4</v>
      </c>
      <c r="AS18" s="14">
        <f t="shared" ref="AS18:AS23" si="2">SUM(Y18,AD18,AI18,AN18)</f>
        <v>4</v>
      </c>
      <c r="AT18" s="86">
        <v>1</v>
      </c>
      <c r="AU18" s="138" t="s">
        <v>186</v>
      </c>
    </row>
    <row r="19" spans="1:47" s="18" customFormat="1" ht="137.25" customHeight="1" x14ac:dyDescent="0.25">
      <c r="A19" s="8">
        <v>1</v>
      </c>
      <c r="B19" s="9" t="s">
        <v>56</v>
      </c>
      <c r="C19" s="19">
        <v>1</v>
      </c>
      <c r="D19" s="11">
        <v>4</v>
      </c>
      <c r="E19" s="9" t="s">
        <v>96</v>
      </c>
      <c r="F19" s="10">
        <f>80%/5</f>
        <v>0.16</v>
      </c>
      <c r="G19" s="12" t="s">
        <v>97</v>
      </c>
      <c r="H19" s="9" t="s">
        <v>98</v>
      </c>
      <c r="I19" s="9" t="s">
        <v>99</v>
      </c>
      <c r="J19" s="9" t="s">
        <v>75</v>
      </c>
      <c r="K19" s="22" t="s">
        <v>87</v>
      </c>
      <c r="L19" s="14" t="s">
        <v>76</v>
      </c>
      <c r="M19" s="12" t="s">
        <v>100</v>
      </c>
      <c r="N19" s="21">
        <v>0</v>
      </c>
      <c r="O19" s="21">
        <v>0.5</v>
      </c>
      <c r="P19" s="21">
        <v>0.5</v>
      </c>
      <c r="Q19" s="21">
        <v>0</v>
      </c>
      <c r="R19" s="21">
        <v>1</v>
      </c>
      <c r="S19" s="16" t="s">
        <v>101</v>
      </c>
      <c r="T19" s="9" t="s">
        <v>102</v>
      </c>
      <c r="U19" s="9" t="s">
        <v>103</v>
      </c>
      <c r="V19" s="9" t="s">
        <v>4</v>
      </c>
      <c r="W19" s="73" t="s">
        <v>91</v>
      </c>
      <c r="X19" s="65" t="s">
        <v>80</v>
      </c>
      <c r="Y19" s="78" t="s">
        <v>80</v>
      </c>
      <c r="Z19" s="78" t="s">
        <v>80</v>
      </c>
      <c r="AA19" s="69" t="s">
        <v>104</v>
      </c>
      <c r="AB19" s="111" t="s">
        <v>80</v>
      </c>
      <c r="AC19" s="137">
        <f t="shared" ref="AC19:AD24" si="3">O19</f>
        <v>0.5</v>
      </c>
      <c r="AD19" s="139">
        <f t="shared" si="3"/>
        <v>0.5</v>
      </c>
      <c r="AE19" s="135">
        <v>1</v>
      </c>
      <c r="AF19" s="136" t="s">
        <v>105</v>
      </c>
      <c r="AG19" s="164" t="s">
        <v>106</v>
      </c>
      <c r="AH19" s="8">
        <f t="shared" ref="AH19" si="4">P19</f>
        <v>0.5</v>
      </c>
      <c r="AI19" s="14">
        <v>0.5</v>
      </c>
      <c r="AJ19" s="135">
        <v>1</v>
      </c>
      <c r="AK19" s="136" t="s">
        <v>163</v>
      </c>
      <c r="AL19" s="17" t="s">
        <v>164</v>
      </c>
      <c r="AM19" s="192" t="s">
        <v>80</v>
      </c>
      <c r="AN19" s="14" t="s">
        <v>80</v>
      </c>
      <c r="AO19" s="14" t="s">
        <v>80</v>
      </c>
      <c r="AP19" s="12" t="s">
        <v>175</v>
      </c>
      <c r="AQ19" s="162" t="s">
        <v>80</v>
      </c>
      <c r="AR19" s="8">
        <f t="shared" si="1"/>
        <v>1</v>
      </c>
      <c r="AS19" s="14">
        <f t="shared" si="2"/>
        <v>1</v>
      </c>
      <c r="AT19" s="86">
        <v>1</v>
      </c>
      <c r="AU19" s="73" t="s">
        <v>176</v>
      </c>
    </row>
    <row r="20" spans="1:47" s="18" customFormat="1" ht="100.5" customHeight="1" x14ac:dyDescent="0.25">
      <c r="A20" s="8">
        <v>1</v>
      </c>
      <c r="B20" s="9" t="s">
        <v>56</v>
      </c>
      <c r="C20" s="19">
        <v>2</v>
      </c>
      <c r="D20" s="11">
        <v>5</v>
      </c>
      <c r="E20" s="9" t="s">
        <v>107</v>
      </c>
      <c r="F20" s="10">
        <f>80%/5</f>
        <v>0.16</v>
      </c>
      <c r="G20" s="12" t="s">
        <v>58</v>
      </c>
      <c r="H20" s="9" t="s">
        <v>108</v>
      </c>
      <c r="I20" s="9" t="s">
        <v>109</v>
      </c>
      <c r="J20" s="9" t="s">
        <v>75</v>
      </c>
      <c r="K20" s="22" t="s">
        <v>110</v>
      </c>
      <c r="L20" s="14" t="s">
        <v>76</v>
      </c>
      <c r="M20" s="12" t="s">
        <v>111</v>
      </c>
      <c r="N20" s="21">
        <v>0</v>
      </c>
      <c r="O20" s="21">
        <v>0</v>
      </c>
      <c r="P20" s="21">
        <v>1</v>
      </c>
      <c r="Q20" s="21">
        <v>1</v>
      </c>
      <c r="R20" s="21">
        <v>2</v>
      </c>
      <c r="S20" s="16" t="s">
        <v>64</v>
      </c>
      <c r="T20" s="9" t="s">
        <v>112</v>
      </c>
      <c r="U20" s="9" t="s">
        <v>113</v>
      </c>
      <c r="V20" s="9" t="s">
        <v>114</v>
      </c>
      <c r="W20" s="73" t="s">
        <v>113</v>
      </c>
      <c r="X20" s="107" t="s">
        <v>80</v>
      </c>
      <c r="Y20" s="78" t="s">
        <v>80</v>
      </c>
      <c r="Z20" s="78" t="s">
        <v>80</v>
      </c>
      <c r="AA20" s="69" t="s">
        <v>104</v>
      </c>
      <c r="AB20" s="111" t="s">
        <v>80</v>
      </c>
      <c r="AC20" s="107" t="s">
        <v>80</v>
      </c>
      <c r="AD20" s="78" t="s">
        <v>80</v>
      </c>
      <c r="AE20" s="78" t="s">
        <v>80</v>
      </c>
      <c r="AF20" s="69" t="s">
        <v>115</v>
      </c>
      <c r="AG20" s="111" t="s">
        <v>80</v>
      </c>
      <c r="AH20" s="133">
        <v>1</v>
      </c>
      <c r="AI20" s="134">
        <v>1</v>
      </c>
      <c r="AJ20" s="135">
        <v>1</v>
      </c>
      <c r="AK20" s="12" t="s">
        <v>166</v>
      </c>
      <c r="AL20" s="172" t="s">
        <v>165</v>
      </c>
      <c r="AM20" s="191">
        <v>1</v>
      </c>
      <c r="AN20" s="14">
        <v>1</v>
      </c>
      <c r="AO20" s="86">
        <v>1</v>
      </c>
      <c r="AP20" s="12" t="s">
        <v>177</v>
      </c>
      <c r="AQ20" s="162" t="s">
        <v>178</v>
      </c>
      <c r="AR20" s="8">
        <v>2</v>
      </c>
      <c r="AS20" s="14">
        <v>2</v>
      </c>
      <c r="AT20" s="86">
        <v>1</v>
      </c>
      <c r="AU20" s="17" t="s">
        <v>187</v>
      </c>
    </row>
    <row r="21" spans="1:47" s="32" customFormat="1" ht="16.5" thickBot="1" x14ac:dyDescent="0.3">
      <c r="A21" s="23"/>
      <c r="B21" s="24"/>
      <c r="C21" s="25"/>
      <c r="D21" s="25"/>
      <c r="E21" s="26" t="s">
        <v>116</v>
      </c>
      <c r="F21" s="27">
        <f>SUM(F16:F20)</f>
        <v>0.8</v>
      </c>
      <c r="G21" s="25"/>
      <c r="H21" s="25"/>
      <c r="I21" s="25"/>
      <c r="J21" s="25"/>
      <c r="K21" s="25"/>
      <c r="L21" s="28"/>
      <c r="M21" s="25"/>
      <c r="N21" s="29"/>
      <c r="O21" s="29"/>
      <c r="P21" s="29"/>
      <c r="Q21" s="29"/>
      <c r="R21" s="30"/>
      <c r="S21" s="23"/>
      <c r="T21" s="25"/>
      <c r="U21" s="25"/>
      <c r="V21" s="25"/>
      <c r="W21" s="31"/>
      <c r="X21" s="116"/>
      <c r="Y21" s="117"/>
      <c r="Z21" s="118">
        <f>AVERAGE(Z16:Z20)*80%</f>
        <v>0.8</v>
      </c>
      <c r="AA21" s="119"/>
      <c r="AB21" s="120"/>
      <c r="AC21" s="116"/>
      <c r="AD21" s="117"/>
      <c r="AE21" s="140">
        <f>AVERAGE(AE16:AE20)*80%</f>
        <v>0.8</v>
      </c>
      <c r="AF21" s="121"/>
      <c r="AG21" s="120"/>
      <c r="AH21" s="182"/>
      <c r="AI21" s="183"/>
      <c r="AJ21" s="184">
        <f>AVERAGE(AJ16:AJ20)*100%</f>
        <v>1</v>
      </c>
      <c r="AK21" s="25"/>
      <c r="AL21" s="31"/>
      <c r="AM21" s="193"/>
      <c r="AN21" s="27"/>
      <c r="AO21" s="184">
        <f>AVERAGE(AO16:AO20)*80%</f>
        <v>0.8</v>
      </c>
      <c r="AP21" s="25"/>
      <c r="AQ21" s="185"/>
      <c r="AR21" s="186"/>
      <c r="AS21" s="27"/>
      <c r="AT21" s="184">
        <f>AVERAGE(AT16:AT20)*80%</f>
        <v>0.8</v>
      </c>
      <c r="AU21" s="187"/>
    </row>
    <row r="22" spans="1:47" s="42" customFormat="1" ht="150" x14ac:dyDescent="0.25">
      <c r="A22" s="125">
        <v>7</v>
      </c>
      <c r="B22" s="34" t="s">
        <v>117</v>
      </c>
      <c r="C22" s="35">
        <v>0.8</v>
      </c>
      <c r="D22" s="33" t="s">
        <v>118</v>
      </c>
      <c r="E22" s="34" t="s">
        <v>119</v>
      </c>
      <c r="F22" s="36">
        <f>+(0.333333333333333)*20%</f>
        <v>6.6666666666666596E-2</v>
      </c>
      <c r="G22" s="34" t="s">
        <v>120</v>
      </c>
      <c r="H22" s="34" t="s">
        <v>121</v>
      </c>
      <c r="I22" s="34" t="s">
        <v>122</v>
      </c>
      <c r="J22" s="34" t="s">
        <v>123</v>
      </c>
      <c r="K22" s="33"/>
      <c r="L22" s="37" t="s">
        <v>62</v>
      </c>
      <c r="M22" s="38" t="s">
        <v>124</v>
      </c>
      <c r="N22" s="39" t="s">
        <v>80</v>
      </c>
      <c r="O22" s="39">
        <v>0.8</v>
      </c>
      <c r="P22" s="39" t="s">
        <v>80</v>
      </c>
      <c r="Q22" s="39">
        <v>0.8</v>
      </c>
      <c r="R22" s="39">
        <v>0.8</v>
      </c>
      <c r="S22" s="33" t="s">
        <v>125</v>
      </c>
      <c r="T22" s="33" t="s">
        <v>126</v>
      </c>
      <c r="U22" s="33" t="s">
        <v>126</v>
      </c>
      <c r="V22" s="33" t="s">
        <v>127</v>
      </c>
      <c r="W22" s="126" t="s">
        <v>128</v>
      </c>
      <c r="X22" s="79" t="str">
        <f>N22</f>
        <v>No programada</v>
      </c>
      <c r="Y22" s="80" t="s">
        <v>80</v>
      </c>
      <c r="Z22" s="80" t="s">
        <v>80</v>
      </c>
      <c r="AA22" s="70" t="s">
        <v>104</v>
      </c>
      <c r="AB22" s="41" t="s">
        <v>80</v>
      </c>
      <c r="AC22" s="79">
        <f t="shared" si="3"/>
        <v>0.8</v>
      </c>
      <c r="AD22" s="88">
        <v>0.82</v>
      </c>
      <c r="AE22" s="88">
        <v>1</v>
      </c>
      <c r="AF22" s="40" t="s">
        <v>129</v>
      </c>
      <c r="AG22" s="143" t="s">
        <v>130</v>
      </c>
      <c r="AH22" s="125" t="s">
        <v>80</v>
      </c>
      <c r="AI22" s="33" t="s">
        <v>80</v>
      </c>
      <c r="AJ22" s="33" t="s">
        <v>80</v>
      </c>
      <c r="AK22" s="33" t="s">
        <v>160</v>
      </c>
      <c r="AL22" s="126" t="s">
        <v>80</v>
      </c>
      <c r="AM22" s="194">
        <f t="shared" si="0"/>
        <v>0.8</v>
      </c>
      <c r="AN22" s="199">
        <f>2.79/3</f>
        <v>0.93</v>
      </c>
      <c r="AO22" s="181">
        <v>1</v>
      </c>
      <c r="AP22" s="33" t="s">
        <v>179</v>
      </c>
      <c r="AQ22" s="179" t="s">
        <v>130</v>
      </c>
      <c r="AR22" s="180">
        <f t="shared" ref="AR22" si="5">R22</f>
        <v>0.8</v>
      </c>
      <c r="AS22" s="181">
        <f>(AD22+AN22)/2</f>
        <v>0.875</v>
      </c>
      <c r="AT22" s="200">
        <v>1</v>
      </c>
      <c r="AU22" s="126" t="s">
        <v>129</v>
      </c>
    </row>
    <row r="23" spans="1:47" s="42" customFormat="1" ht="120" x14ac:dyDescent="0.25">
      <c r="A23" s="127">
        <v>7</v>
      </c>
      <c r="B23" s="44" t="s">
        <v>117</v>
      </c>
      <c r="C23" s="45">
        <v>1</v>
      </c>
      <c r="D23" s="43" t="s">
        <v>131</v>
      </c>
      <c r="E23" s="34" t="s">
        <v>132</v>
      </c>
      <c r="F23" s="46">
        <f>+(0.333333333333333)*20%</f>
        <v>6.6666666666666596E-2</v>
      </c>
      <c r="G23" s="34" t="s">
        <v>120</v>
      </c>
      <c r="H23" s="34" t="s">
        <v>133</v>
      </c>
      <c r="I23" s="34" t="s">
        <v>134</v>
      </c>
      <c r="J23" s="34" t="s">
        <v>135</v>
      </c>
      <c r="K23" s="43"/>
      <c r="L23" s="47" t="s">
        <v>136</v>
      </c>
      <c r="M23" s="48" t="s">
        <v>137</v>
      </c>
      <c r="N23" s="49">
        <v>0.6</v>
      </c>
      <c r="O23" s="49">
        <v>0</v>
      </c>
      <c r="P23" s="49">
        <v>0</v>
      </c>
      <c r="Q23" s="49">
        <v>0.4</v>
      </c>
      <c r="R23" s="49">
        <v>1</v>
      </c>
      <c r="S23" s="43" t="s">
        <v>125</v>
      </c>
      <c r="T23" s="43" t="s">
        <v>138</v>
      </c>
      <c r="U23" s="43" t="s">
        <v>138</v>
      </c>
      <c r="V23" s="33" t="s">
        <v>127</v>
      </c>
      <c r="W23" s="50" t="s">
        <v>139</v>
      </c>
      <c r="X23" s="81">
        <f>N23</f>
        <v>0.6</v>
      </c>
      <c r="Y23" s="87">
        <v>0.6</v>
      </c>
      <c r="Z23" s="87">
        <v>1</v>
      </c>
      <c r="AA23" s="44" t="s">
        <v>140</v>
      </c>
      <c r="AB23" s="50" t="s">
        <v>141</v>
      </c>
      <c r="AC23" s="81" t="s">
        <v>80</v>
      </c>
      <c r="AD23" s="47" t="s">
        <v>80</v>
      </c>
      <c r="AE23" s="47" t="s">
        <v>80</v>
      </c>
      <c r="AF23" s="43" t="s">
        <v>115</v>
      </c>
      <c r="AG23" s="144" t="s">
        <v>80</v>
      </c>
      <c r="AH23" s="127" t="s">
        <v>80</v>
      </c>
      <c r="AI23" s="43" t="s">
        <v>80</v>
      </c>
      <c r="AJ23" s="43" t="s">
        <v>80</v>
      </c>
      <c r="AK23" s="43" t="s">
        <v>160</v>
      </c>
      <c r="AL23" s="50" t="s">
        <v>80</v>
      </c>
      <c r="AM23" s="195">
        <f t="shared" si="0"/>
        <v>0.4</v>
      </c>
      <c r="AN23" s="87">
        <v>0.4</v>
      </c>
      <c r="AO23" s="87">
        <v>1</v>
      </c>
      <c r="AP23" s="43" t="s">
        <v>180</v>
      </c>
      <c r="AQ23" s="144" t="s">
        <v>181</v>
      </c>
      <c r="AR23" s="148">
        <f t="shared" si="1"/>
        <v>1</v>
      </c>
      <c r="AS23" s="87">
        <f t="shared" si="2"/>
        <v>1</v>
      </c>
      <c r="AT23" s="87">
        <f>AS23/AR23</f>
        <v>1</v>
      </c>
      <c r="AU23" s="74" t="s">
        <v>142</v>
      </c>
    </row>
    <row r="24" spans="1:47" s="42" customFormat="1" ht="120" x14ac:dyDescent="0.25">
      <c r="A24" s="127">
        <v>7</v>
      </c>
      <c r="B24" s="44" t="s">
        <v>117</v>
      </c>
      <c r="C24" s="45">
        <v>1</v>
      </c>
      <c r="D24" s="43" t="s">
        <v>143</v>
      </c>
      <c r="E24" s="34" t="s">
        <v>144</v>
      </c>
      <c r="F24" s="46">
        <f>+(0.333333333333333)*20%</f>
        <v>6.6666666666666596E-2</v>
      </c>
      <c r="G24" s="34" t="s">
        <v>120</v>
      </c>
      <c r="H24" s="34" t="s">
        <v>145</v>
      </c>
      <c r="I24" s="34" t="s">
        <v>146</v>
      </c>
      <c r="J24" s="34" t="s">
        <v>147</v>
      </c>
      <c r="K24" s="43"/>
      <c r="L24" s="47" t="s">
        <v>136</v>
      </c>
      <c r="M24" s="48" t="s">
        <v>148</v>
      </c>
      <c r="N24" s="49" t="s">
        <v>80</v>
      </c>
      <c r="O24" s="49">
        <v>1</v>
      </c>
      <c r="P24" s="49" t="s">
        <v>149</v>
      </c>
      <c r="Q24" s="49">
        <v>1</v>
      </c>
      <c r="R24" s="49">
        <v>1</v>
      </c>
      <c r="S24" s="43" t="s">
        <v>125</v>
      </c>
      <c r="T24" s="43" t="s">
        <v>150</v>
      </c>
      <c r="U24" s="43" t="s">
        <v>151</v>
      </c>
      <c r="V24" s="33" t="s">
        <v>127</v>
      </c>
      <c r="W24" s="50" t="s">
        <v>152</v>
      </c>
      <c r="X24" s="81" t="s">
        <v>80</v>
      </c>
      <c r="Y24" s="47" t="s">
        <v>80</v>
      </c>
      <c r="Z24" s="47" t="s">
        <v>80</v>
      </c>
      <c r="AA24" s="44" t="s">
        <v>104</v>
      </c>
      <c r="AB24" s="50" t="s">
        <v>80</v>
      </c>
      <c r="AC24" s="81">
        <f t="shared" si="3"/>
        <v>1</v>
      </c>
      <c r="AD24" s="87">
        <v>1</v>
      </c>
      <c r="AE24" s="87">
        <v>1</v>
      </c>
      <c r="AF24" s="43" t="s">
        <v>153</v>
      </c>
      <c r="AG24" s="144" t="s">
        <v>154</v>
      </c>
      <c r="AH24" s="127" t="s">
        <v>80</v>
      </c>
      <c r="AI24" s="43" t="s">
        <v>80</v>
      </c>
      <c r="AJ24" s="43" t="s">
        <v>80</v>
      </c>
      <c r="AK24" s="43" t="s">
        <v>160</v>
      </c>
      <c r="AL24" s="50" t="s">
        <v>80</v>
      </c>
      <c r="AM24" s="195">
        <f t="shared" si="0"/>
        <v>1</v>
      </c>
      <c r="AN24" s="87">
        <v>1</v>
      </c>
      <c r="AO24" s="87">
        <v>1</v>
      </c>
      <c r="AP24" s="43" t="s">
        <v>182</v>
      </c>
      <c r="AQ24" s="144" t="s">
        <v>183</v>
      </c>
      <c r="AR24" s="148">
        <f t="shared" si="1"/>
        <v>1</v>
      </c>
      <c r="AS24" s="87">
        <v>1</v>
      </c>
      <c r="AT24" s="201">
        <v>1</v>
      </c>
      <c r="AU24" s="50" t="s">
        <v>184</v>
      </c>
    </row>
    <row r="25" spans="1:47" s="58" customFormat="1" ht="15.75" x14ac:dyDescent="0.25">
      <c r="A25" s="128"/>
      <c r="B25" s="51"/>
      <c r="C25" s="51"/>
      <c r="D25" s="51"/>
      <c r="E25" s="52" t="s">
        <v>155</v>
      </c>
      <c r="F25" s="53">
        <f>SUM(F22:F24)</f>
        <v>0.19999999999999979</v>
      </c>
      <c r="G25" s="52"/>
      <c r="H25" s="52"/>
      <c r="I25" s="52"/>
      <c r="J25" s="52"/>
      <c r="K25" s="52"/>
      <c r="L25" s="54"/>
      <c r="M25" s="52"/>
      <c r="N25" s="55"/>
      <c r="O25" s="55"/>
      <c r="P25" s="55"/>
      <c r="Q25" s="55"/>
      <c r="R25" s="55">
        <f>AVERAGE(R23:R24)</f>
        <v>1</v>
      </c>
      <c r="S25" s="52"/>
      <c r="T25" s="51"/>
      <c r="U25" s="51"/>
      <c r="V25" s="51"/>
      <c r="W25" s="57"/>
      <c r="X25" s="82"/>
      <c r="Y25" s="83"/>
      <c r="Z25" s="89">
        <f>AVERAGE(Z22:Z24)*20%</f>
        <v>0.2</v>
      </c>
      <c r="AA25" s="71"/>
      <c r="AB25" s="57"/>
      <c r="AC25" s="82"/>
      <c r="AD25" s="83"/>
      <c r="AE25" s="141">
        <f>AVERAGE(AE22:AE24)*20%</f>
        <v>0.2</v>
      </c>
      <c r="AF25" s="51"/>
      <c r="AG25" s="145"/>
      <c r="AH25" s="175"/>
      <c r="AI25" s="56"/>
      <c r="AJ25" s="51"/>
      <c r="AK25" s="51"/>
      <c r="AL25" s="57"/>
      <c r="AM25" s="196"/>
      <c r="AN25" s="83"/>
      <c r="AO25" s="141">
        <f>AVERAGE(AO22:AO24)*20%</f>
        <v>0.2</v>
      </c>
      <c r="AP25" s="51"/>
      <c r="AQ25" s="145"/>
      <c r="AR25" s="82"/>
      <c r="AS25" s="83"/>
      <c r="AT25" s="141">
        <f>AVERAGE(AT22:AT24)*20%</f>
        <v>0.2</v>
      </c>
      <c r="AU25" s="75"/>
    </row>
    <row r="26" spans="1:47" s="62" customFormat="1" ht="19.5" thickBot="1" x14ac:dyDescent="0.35">
      <c r="A26" s="129"/>
      <c r="B26" s="60"/>
      <c r="C26" s="60"/>
      <c r="D26" s="60"/>
      <c r="E26" s="130" t="s">
        <v>156</v>
      </c>
      <c r="F26" s="131">
        <f>F25+F21</f>
        <v>0.99999999999999978</v>
      </c>
      <c r="G26" s="60"/>
      <c r="H26" s="60"/>
      <c r="I26" s="60"/>
      <c r="J26" s="60"/>
      <c r="K26" s="60"/>
      <c r="L26" s="102"/>
      <c r="M26" s="60"/>
      <c r="N26" s="132"/>
      <c r="O26" s="132"/>
      <c r="P26" s="132"/>
      <c r="Q26" s="132"/>
      <c r="R26" s="132">
        <f>R25*$F$25</f>
        <v>0.19999999999999979</v>
      </c>
      <c r="S26" s="60"/>
      <c r="T26" s="60"/>
      <c r="U26" s="60"/>
      <c r="V26" s="60"/>
      <c r="W26" s="61"/>
      <c r="X26" s="84"/>
      <c r="Y26" s="85"/>
      <c r="Z26" s="90">
        <f>Z21+Z25</f>
        <v>1</v>
      </c>
      <c r="AA26" s="72"/>
      <c r="AB26" s="61"/>
      <c r="AC26" s="84"/>
      <c r="AD26" s="85"/>
      <c r="AE26" s="142">
        <f>AE21+AE25</f>
        <v>1</v>
      </c>
      <c r="AF26" s="60"/>
      <c r="AG26" s="165"/>
      <c r="AH26" s="176"/>
      <c r="AI26" s="177"/>
      <c r="AJ26" s="178">
        <f>AJ21</f>
        <v>1</v>
      </c>
      <c r="AK26" s="60"/>
      <c r="AL26" s="61"/>
      <c r="AM26" s="197"/>
      <c r="AN26" s="198"/>
      <c r="AO26" s="142">
        <f>AO21+AO25</f>
        <v>1</v>
      </c>
      <c r="AP26" s="59"/>
      <c r="AQ26" s="146"/>
      <c r="AR26" s="84"/>
      <c r="AS26" s="85"/>
      <c r="AT26" s="142">
        <f>AT21+AT25</f>
        <v>1</v>
      </c>
      <c r="AU26" s="149"/>
    </row>
    <row r="27" spans="1:47" hidden="1" x14ac:dyDescent="0.25">
      <c r="X27" s="122"/>
      <c r="Y27" s="112"/>
      <c r="Z27" s="112"/>
      <c r="AA27" s="123"/>
      <c r="AB27" s="113"/>
      <c r="AC27" s="112"/>
      <c r="AD27" s="112"/>
      <c r="AE27" s="112"/>
      <c r="AF27" s="113"/>
      <c r="AG27" s="113"/>
      <c r="AH27" s="113"/>
      <c r="AI27" s="113"/>
      <c r="AJ27" s="113"/>
      <c r="AK27" s="113"/>
      <c r="AL27" s="113"/>
      <c r="AM27" s="112"/>
      <c r="AN27" s="112"/>
      <c r="AO27" s="112"/>
      <c r="AP27" s="113"/>
      <c r="AQ27" s="113"/>
      <c r="AR27" s="112"/>
      <c r="AS27" s="112"/>
      <c r="AT27" s="112"/>
      <c r="AU27" s="147"/>
    </row>
  </sheetData>
  <sheetProtection formatColumns="0" formatRows="0"/>
  <mergeCells count="26">
    <mergeCell ref="A12:B13"/>
    <mergeCell ref="C12:R13"/>
    <mergeCell ref="A1:M1"/>
    <mergeCell ref="N1:R1"/>
    <mergeCell ref="A2:R2"/>
    <mergeCell ref="A4:B8"/>
    <mergeCell ref="C4:E8"/>
    <mergeCell ref="G4:M4"/>
    <mergeCell ref="I5:M5"/>
    <mergeCell ref="I6:M6"/>
    <mergeCell ref="I7:M7"/>
    <mergeCell ref="I8:M8"/>
    <mergeCell ref="I9:M9"/>
    <mergeCell ref="I10:M10"/>
    <mergeCell ref="I14:J14"/>
    <mergeCell ref="AM12:AQ12"/>
    <mergeCell ref="AR12:AU12"/>
    <mergeCell ref="X13:AB13"/>
    <mergeCell ref="AC13:AG13"/>
    <mergeCell ref="AH13:AL13"/>
    <mergeCell ref="AM13:AQ13"/>
    <mergeCell ref="AR13:AU13"/>
    <mergeCell ref="AH12:AL12"/>
    <mergeCell ref="S12:W13"/>
    <mergeCell ref="X12:AB12"/>
    <mergeCell ref="AC12:AG12"/>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AA20 AA22:AA24 AF16 AF20" xr:uid="{00000000-0002-0000-0000-000000000000}">
      <formula1>2500</formula1>
    </dataValidation>
    <dataValidation type="textLength" operator="lessThanOrEqual" allowBlank="1" showInputMessage="1" showErrorMessage="1" error="Por favor ingresar menos de 2.500 caracteres, incluyendo espacios." sqref="Y16:Z20 Y22:Z24 AB16:AB20 AB22:AB24 AC16:AE16 X20 AC20:AE20 AG20" xr:uid="{00000000-0002-0000-0000-000001000000}">
      <formula1>2500</formula1>
    </dataValidation>
  </dataValidations>
  <hyperlinks>
    <hyperlink ref="AL16" r:id="rId1" display="https://gobiernobogota-my.sharepoint.com/personal/miguel_cardozo_gobiernobogota_gov_co/_layouts/15/onedrive.aspx?FolderCTID=0x012000D7E43D632354B64BA9F4D5A0C830B3DC&amp;id=%2Fpersonal%2Fmiguel%5Fcardozo%5Fgobiernobogota%5Fgov%5Fco%2FDocuments%2FSEGUIMENTO%20ACTIVIDADES%20PROYECTOS%2FInformes%20SEGPLAN%2F2021%2FREPORTES%20SEGPLAN" xr:uid="{2F7AFDF6-FF0B-41BC-A34D-F07DD722C047}"/>
    <hyperlink ref="AL20" r:id="rId2" xr:uid="{A248937E-F962-4DFE-81EE-421EE6841A5A}"/>
  </hyperlinks>
  <pageMargins left="0.7" right="0.7" top="0.75" bottom="0.75" header="0.3" footer="0.3"/>
  <pageSetup paperSize="9" scale="43" orientation="portrait" r:id="rId3"/>
  <colBreaks count="1" manualBreakCount="1">
    <brk id="14"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planeación sectorial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Camilo Bautista Beltran</cp:lastModifiedBy>
  <cp:revision/>
  <dcterms:created xsi:type="dcterms:W3CDTF">2021-03-05T20:22:02Z</dcterms:created>
  <dcterms:modified xsi:type="dcterms:W3CDTF">2022-01-27T23:19:36Z</dcterms:modified>
  <cp:category/>
  <cp:contentStatus/>
</cp:coreProperties>
</file>