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1/PLANES GESTION 2021/Nivel Central/04_Convivencia y dialogo social/IV TRIMESTRE/"/>
    </mc:Choice>
  </mc:AlternateContent>
  <xr:revisionPtr revIDLastSave="84" documentId="13_ncr:1_{1931791E-5453-4F04-8012-F8C42BAE7B16}" xr6:coauthVersionLast="47" xr6:coauthVersionMax="47" xr10:uidLastSave="{F8347F00-C783-485D-B965-57C26FBAAAD8}"/>
  <workbookProtection lockStructure="1"/>
  <bookViews>
    <workbookView xWindow="-120" yWindow="-120" windowWidth="29040" windowHeight="15840" xr2:uid="{00000000-000D-0000-FFFF-FFFF00000000}"/>
  </bookViews>
  <sheets>
    <sheet name="PLAN DE GESTION" sheetId="1" r:id="rId1"/>
    <sheet name="Hoja1" sheetId="2"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21" i="1" l="1"/>
  <c r="AJ24" i="1"/>
  <c r="AT20" i="1" l="1"/>
  <c r="Z25" i="1"/>
  <c r="Z20" i="1"/>
  <c r="F17" i="1"/>
  <c r="F18" i="1"/>
  <c r="F19" i="1"/>
  <c r="F20" i="1" s="1"/>
  <c r="F16" i="1"/>
  <c r="X16" i="1"/>
  <c r="R19" i="1"/>
  <c r="AR19" i="1" s="1"/>
  <c r="R18" i="1"/>
  <c r="AR18" i="1" s="1"/>
  <c r="R17" i="1"/>
  <c r="R16" i="1"/>
  <c r="AR16" i="1" s="1"/>
  <c r="F23" i="1"/>
  <c r="F22" i="1"/>
  <c r="F24" i="1" s="1"/>
  <c r="F21" i="1"/>
  <c r="R24" i="1"/>
  <c r="AR23" i="1"/>
  <c r="AR22" i="1"/>
  <c r="AR21" i="1"/>
  <c r="AT21" i="1" s="1"/>
  <c r="AM23" i="1"/>
  <c r="AM21" i="1"/>
  <c r="AO21" i="1" s="1"/>
  <c r="AO24" i="1" s="1"/>
  <c r="AM19" i="1"/>
  <c r="AO19" i="1" s="1"/>
  <c r="AM18" i="1"/>
  <c r="AO18" i="1" s="1"/>
  <c r="AM17" i="1"/>
  <c r="AH22" i="1"/>
  <c r="AH21" i="1"/>
  <c r="AH19" i="1"/>
  <c r="AJ19" i="1" s="1"/>
  <c r="AH18" i="1"/>
  <c r="AJ18" i="1" s="1"/>
  <c r="AH17" i="1"/>
  <c r="AJ17" i="1" s="1"/>
  <c r="AH16" i="1"/>
  <c r="AC23" i="1"/>
  <c r="AE23" i="1" s="1"/>
  <c r="AC22" i="1"/>
  <c r="AE22" i="1" s="1"/>
  <c r="AC21" i="1"/>
  <c r="AE21" i="1" s="1"/>
  <c r="AC19" i="1"/>
  <c r="AE19" i="1" s="1"/>
  <c r="AC18" i="1"/>
  <c r="AE18" i="1" s="1"/>
  <c r="AC17" i="1"/>
  <c r="AE17" i="1" s="1"/>
  <c r="AC16" i="1"/>
  <c r="AE16" i="1" s="1"/>
  <c r="X23" i="1"/>
  <c r="X22" i="1"/>
  <c r="X21" i="1"/>
  <c r="X19" i="1"/>
  <c r="X18" i="1"/>
  <c r="X17" i="1"/>
  <c r="AE20" i="1" l="1"/>
  <c r="AJ20" i="1"/>
  <c r="AJ25" i="1" s="1"/>
  <c r="R25" i="1"/>
  <c r="AN17" i="1"/>
  <c r="AO17" i="1" s="1"/>
  <c r="AO20" i="1" s="1"/>
  <c r="AO25" i="1" s="1"/>
  <c r="AR17" i="1"/>
  <c r="F25" i="1"/>
  <c r="AT22" i="1"/>
  <c r="AT23" i="1"/>
  <c r="AE24" i="1"/>
  <c r="AE25" i="1" s="1"/>
  <c r="AT24" i="1" l="1"/>
  <c r="AT25" i="1" s="1"/>
</calcChain>
</file>

<file path=xl/sharedStrings.xml><?xml version="1.0" encoding="utf-8"?>
<sst xmlns="http://schemas.openxmlformats.org/spreadsheetml/2006/main" count="290" uniqueCount="193">
  <si>
    <t>PROCESO
CONVIVENCIA Y DIÁLOGO SOCIAL</t>
  </si>
  <si>
    <r>
      <rPr>
        <b/>
        <sz val="11"/>
        <rFont val="Calibri Light"/>
        <family val="2"/>
      </rPr>
      <t xml:space="preserve">Código Formato: </t>
    </r>
    <r>
      <rPr>
        <sz val="11"/>
        <rFont val="Calibri Light"/>
        <family val="2"/>
      </rPr>
      <t xml:space="preserve">PLE-PIN-F017
</t>
    </r>
    <r>
      <rPr>
        <b/>
        <sz val="11"/>
        <rFont val="Calibri Light"/>
        <family val="2"/>
      </rPr>
      <t xml:space="preserve">Versión: </t>
    </r>
    <r>
      <rPr>
        <sz val="11"/>
        <rFont val="Calibri Light"/>
        <family val="2"/>
      </rPr>
      <t xml:space="preserve">4
</t>
    </r>
    <r>
      <rPr>
        <b/>
        <sz val="11"/>
        <rFont val="Calibri Light"/>
        <family val="2"/>
      </rPr>
      <t xml:space="preserve">Vigencia desde: </t>
    </r>
    <r>
      <rPr>
        <sz val="11"/>
        <rFont val="Calibri Light"/>
        <family val="2"/>
      </rPr>
      <t xml:space="preserve">26 de enero de 2021
</t>
    </r>
    <r>
      <rPr>
        <b/>
        <sz val="11"/>
        <rFont val="Calibri Light"/>
        <family val="2"/>
      </rPr>
      <t xml:space="preserve">Caso HOLA: </t>
    </r>
    <r>
      <rPr>
        <sz val="11"/>
        <rFont val="Calibri Light"/>
        <family val="2"/>
      </rPr>
      <t>151110</t>
    </r>
  </si>
  <si>
    <t>VIGENCIA DE LA PLANEACIÓN 2021</t>
  </si>
  <si>
    <t>DEPENDENCIAS ASOCIADAS</t>
  </si>
  <si>
    <t>Dirección de Convivencia y Diálogo Social</t>
  </si>
  <si>
    <t>CONTROL DE CAMBIOS</t>
  </si>
  <si>
    <t>VERSIÓN</t>
  </si>
  <si>
    <t>FECHA</t>
  </si>
  <si>
    <t>DESCRIPCIÓN DE LA MODIFICACIÓN</t>
  </si>
  <si>
    <t>1 de marzo de 2021</t>
  </si>
  <si>
    <t>Publicación del plan de gestión aprobado. Caso HOLA: 157373</t>
  </si>
  <si>
    <t>27 de abril de 2021</t>
  </si>
  <si>
    <t xml:space="preserve">Para el primer trimestre de la vigencia 2021, el plan de gestión del proceso alcanzó un nivel de desempeño del 100% de acuerdo con lo programado, y del 19% acumulado para la vigencia. Se actualiza programación de la meta transversal "Actualizar el 100% los documentos del proceso conforme al plan de trabajo definido" según comunicación del proceso.  </t>
  </si>
  <si>
    <t>29 de julio de 2021</t>
  </si>
  <si>
    <t xml:space="preserve">Para el segundo trimestre de la vigencia 2021, el plan de gestión del proceso alcanzó un nivel de desempeño del 97,08% de acuerdo con lo programado, y del 64,54% acumulado para la vigencia. </t>
  </si>
  <si>
    <t>3 de noviembre de 2021</t>
  </si>
  <si>
    <t xml:space="preserve">Para el tercer trimestre de la vigencia 2021, el plan de gestión del proceso alcanzó un nivel de desempeño del 100% de acuerdo con lo programado, y del 76,88% acumulado para la vigencia. </t>
  </si>
  <si>
    <t>PLAN ESTRATÉGICO INSTITUCIONAL</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</si>
  <si>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</si>
  <si>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</si>
  <si>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</si>
  <si>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</si>
  <si>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</si>
  <si>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</si>
  <si>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</si>
  <si>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</si>
  <si>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</si>
  <si>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FÓRMULA DEL INDICADOR</t>
  </si>
  <si>
    <t>No OE</t>
  </si>
  <si>
    <t>OBJETIVO ESTRATÉGICO</t>
  </si>
  <si>
    <t>MAGNITUD DE LA META</t>
  </si>
  <si>
    <t>No. Meta</t>
  </si>
  <si>
    <t>META PLAN DE GESTIÓN VIGENCIA</t>
  </si>
  <si>
    <t>PONDERACIÓN DE LA META</t>
  </si>
  <si>
    <t>TIPO DE META</t>
  </si>
  <si>
    <t>NOMBRE DEL INDICADOR</t>
  </si>
  <si>
    <t>Numerador</t>
  </si>
  <si>
    <t>Denominador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</si>
  <si>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</si>
  <si>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</si>
  <si>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</si>
  <si>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</si>
  <si>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</si>
  <si>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</si>
  <si>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</si>
  <si>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</si>
  <si>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</si>
  <si>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</si>
  <si>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</si>
  <si>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</si>
  <si>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</si>
  <si>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</si>
  <si>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</si>
  <si>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</si>
  <si>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</si>
  <si>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</si>
  <si>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</si>
  <si>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</si>
  <si>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</si>
  <si>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Promover una ciudadanía activa y responsable, propiciando espacios de participación, formación y diálogo con mayor inteligencia colectiva y conciencia común, donde las nuevas ciudadanías se sientan vinculadas e identificadas con el Gobierno Distrital.</t>
  </si>
  <si>
    <t>Elaborar un instructivo acerca del protocolo de actuación del equipo de diálogo en los acompañamientos a protestas.</t>
  </si>
  <si>
    <t>Retadora (de mejora)</t>
  </si>
  <si>
    <t>No. De instructivos de actuación elaborados</t>
  </si>
  <si>
    <t>Instructivo normalizado en el Sistema Integrado de gestión</t>
  </si>
  <si>
    <t>N/A</t>
  </si>
  <si>
    <t>SUMA</t>
  </si>
  <si>
    <t>Documentos (instructivo)</t>
  </si>
  <si>
    <t>No programada</t>
  </si>
  <si>
    <t>EFICACIA</t>
  </si>
  <si>
    <t>Instructivo de protocolo en acompañamiento a protestas</t>
  </si>
  <si>
    <t>Programa de diálogo social
(Información que será registrada en SharePoint de la Dirección de convivencia y Diálogo Social)</t>
  </si>
  <si>
    <t>Líderes programa de Dialogo Social-Dirección de Convivencia y Diálogo social</t>
  </si>
  <si>
    <t>Soportes de construcción del documento (actas, correos electrónicos, reuniones virtuales)</t>
  </si>
  <si>
    <t>No programada para el I Trimestre de 2021</t>
  </si>
  <si>
    <t>Se realiza documento de instructivo de marco de actuación de gestores y gestoras de diálogo, el cual fue publicado en el mapa de procesos MATIZ el 21 de junio de 2021, a partir de un ejercicio adelantado por profesionales de la dirección, revisado por el equipo del programa,la promotora de mejora, la Directora, la Subsecretaría para la Gobernabilidad y Garantía de Derechos y la Oficina Asesora de Planeación.</t>
  </si>
  <si>
    <t>Instructivo marco de actuación de gestores y gestoras de diálogo.
Acta reunión revisión instructivo.</t>
  </si>
  <si>
    <t>No programda para el III trimestre de 2021</t>
  </si>
  <si>
    <t>Meta cumplida. Se realizó documento de instructivo de marco de actuación de gestores y gestoras de diálogo, el cual fue publicado en el mapa de procesos MATIZ el 28 de junio de 2021, a partir de un ejercicio adelantado por profesionales de la dirección, revisado por el equipo del programa,la promotora de mejora, la directora, la Subsecretaría para la Gobernabilidad y Garantía de Derechos y la Oficina Asesora de Planeación.</t>
  </si>
  <si>
    <t>Realizar el 100% de acompañamientos por parte de la Dirección de Convivencia y Diálogo Social a eventos de alta y/o media complejidad delegados en el comité SUGA.</t>
  </si>
  <si>
    <t>Gestión</t>
  </si>
  <si>
    <t>Porcentaje de acompañamientos realizados.</t>
  </si>
  <si>
    <t>Número acompañamientos realizados</t>
  </si>
  <si>
    <t>Número acompañamientos delegados por comité SUGA</t>
  </si>
  <si>
    <t>CONSTANTE</t>
  </si>
  <si>
    <t>Actas de acompañamiento a eventos de alta / media complejidad</t>
  </si>
  <si>
    <t>Equipo de SUGA de la Dirección de Convivencia y Diálogo Social</t>
  </si>
  <si>
    <t>Equipo de la dirección delegado para SUGA</t>
  </si>
  <si>
    <t>Acta evento acompañado</t>
  </si>
  <si>
    <t>En el primer trimestre de 2021 se participó en los dos comités SUGA realizados. No se presentaron eventos de mediana o alta complejidad debido a las restricciones establecidas en el distrito para la mitigación de la propagación del COVD-19, por lo tanto, no se delegaron acompañamientos a la Dirección en este periodo de tiempo.</t>
  </si>
  <si>
    <t xml:space="preserve">Acta 5 de enero de 2021 Comité SUGA ordinario 
Acta 15 de marzo de 2021 Comité SUGA Extraordinario
Informe trimestral Comité SUGA                       
                     </t>
  </si>
  <si>
    <t>En el segundo trimestre se realizo la secretaria técnica de cinco cómites SUGA. Durante estos tres meses no se presentaron eventos de mediana o alta complejidad debido a las restricciones establecidas en el distrito para la mitigación de la propagación del COVD-19, por lo tanto, no se delegaron acompañamientos a la Dirección en este periodo de tiempo.</t>
  </si>
  <si>
    <t>Acta 13 de abril comité suga.
Acta 21 abril comité suga.
Acta 11 de mayo comité suga.
Acta 2 de junio comité suga.
Acta 18 de junio comité suga.
Informe trimestral de la instancia.</t>
  </si>
  <si>
    <t xml:space="preserve">Durante el tercer trimestre se acompañaron nueve (9) eventos de SUGA, de los nueve (9) citados todos en el marco del proceso de reactivación del sector deportivo específicamente de los eventos deportivos correspondientes a la Liga de Futbol Profesional, se realizó acompañamiento en ejercicio de Secretaría técnica tal como se estipula en el Artículo 49 del Decreto 599 de 2013, a 11 Puestos de Mando Unificado. Así mismo, desde el equipo territorial de gestores de diálogo que por su carácter clasificado como de alta complejidad, requieren de un acompañamiento y presencia para gestión de conflictividades que pueden surgir en su desarrollo. Por otra parte, dando cumplimiento también a lo estipulado en el Decreto que reglamenta el Sistema Único de Gestión de Aglomeraciones en el Distrito Capital; se ejerció secretaría técnica del Comité SUGA en 6 sesiones convocadas para este trimestre. </t>
  </si>
  <si>
    <t>PUESTOS DE MANDO UNIFICADO: Acta PMU 03082021, Acta PMU 07082021, Acta PMU 04092021,  Acta PMU 06092021, Acta PMU 07092021, Acta PMU 08092021, Acta PMU 11092021 , Acta PMU 18092021 , Acta PMU 25092021 ACTAS COMITÉ SUGA: Acta Comité SUGA 01072021, 13072021 ,05082021, 26082021,  02092021, 06092021</t>
  </si>
  <si>
    <t xml:space="preserve">Durante el cuarto trimestre se acompañaron treinta y seis (36) eventos de SUGA clasificados como eventos de alta complejidad, en ejercicio de la Secretaría técnica de los Puestos de Mando Unificado (PMU) tal como se estipula en el Artículo 49 del Decreto 599 de 2013. Así mismo, desde el equipo territorial de gestores de diálogo que por su carácter clasificado como de alta complejidad, requieren de un acompañamiento y presencia para gestión de conflictividades que pueden surgir en su desarrollo. </t>
  </si>
  <si>
    <t>PUESTOS DE MANDO UNIFICADO:
Acta PMU 03-10-21 Millonarios Vrs Águilas Doradas
Acta PMU 03-10-21 Vuelta Colombia Femenina de Ciclismo
Acta PMU 09-10-21 Millonarios Vrs América
Acta PMU 17-10-21 Millonarios Vrs Santa Fe
Acta PMU 20-10-21 Santa Fe Vrs América
Acta PMU 23-10-21 Millonarios Vrs Junior
Acta PMU 31-10-21 Hallowen para los niños y niñas
Acta PMU 06-11-21 Monster Truck
Acta PMU 07-11-21 Santa Fe Vrs Junior
Acta PMU 12-11-21 Mundial de salsa
Acta PMU 14-11-21 Millonarios Vrs Alianza Petrolera
Acta PMU 16-11-21 Tour Comprades
Acta PMU 18-11-21 Campus Jóvenes a la U
Acta PMU 20-11-21 IDARTES 10
Acta PMU 21-11-21 IDARTES 10
Acta PMU 21-11-21 Santa Fe Vrs Águilas Doradas
Acta PMU 27-11-21 IDARTES 10 II
Acta PMU 27-11-21 Alcolirycoz
Acta PMU 28-11-21 Caballos del despecho
Acta PMU 28-11-21 IDARTES 10 II
Acta PMU 28-11-21 Letapecolombia
Acta PMU 30-11-21 Bingo sulicor
Acta PMU 02-12-21 Sonora
Acta PMU 04-12-21 Nicola Cruz
Acta PMU 04-12-21 Cultura profética
Acta PMU 05-12-21 Concierto de la democracia Joven
Acta PMU 07-12-21 Noche de velitas Simón Bolívar
Acta PMU 07-12-21 Noche de velitas Parque Tunal
Acta PMU 07-12-21 Bomba Estéreo
Acta PMU 09-12-21 Millonarios Vrs Tolima
Acta PMU 09-12-21 Camilo Tour
Acta PMU 10-12-21 Camilo Tour
Acta PMU 11-12-21 Noche de liderazgo
Acta PMU 11-12-21 Bogotá brilla 5K
Acta PMU 16-12-21 Millonarios Vrs América</t>
  </si>
  <si>
    <t>Se está realizando el acompañamiento por parte de la Dirección de Convivencia y Diálogo Social a los PMU y Comité SUGA para los eventos de alta y mediana complejidad.</t>
  </si>
  <si>
    <t>Fortalecer la gestión institucional aumentando las capacidades de la entidad para la planeación, seguimiento y ejecución de sus metas y recursos, y la gestión del talento humano.</t>
  </si>
  <si>
    <t>Desarrollar cuatro (4) jornadas de socialización acerca de las acciones estratégicas de la Dirección al interior del equipo de trabajo</t>
  </si>
  <si>
    <t>Número de jornadas de socialización</t>
  </si>
  <si>
    <t>Número de jornadas de socialización realizadas al equipo de la Dirección</t>
  </si>
  <si>
    <t>Acta de la jornada de socialización</t>
  </si>
  <si>
    <t>Formato evidencia de la reunión de la jornada de socialización</t>
  </si>
  <si>
    <t>Director Convivencia y Dialogo Social
Líder Observatorio.
Líder Iniciativas ciudadanas.
Líder programa Barrismo Social.
Líder programa de Diálogo Social</t>
  </si>
  <si>
    <t xml:space="preserve">El 26 de marzo, se realizó jornada de socialización de una acción estratégica de la dirección con relación a la metodología de construcción e implementación de pactos de acción colectiva, por medio de Teams con la participación de los integrantes del Equipo de Convivencia y Diálogo Social. En el desarrollo de la jornada se abordan las siguientes temáticas:  
a. ¿Qué son los Pactos de Acción Colectiva? 
b. Marco normativo para la construcción de Pactos de Acción Colectiva. 
c. Metodología y fases para la construcción de Pactos de Acción Colectiva: 1. Revisión de la propuesta de Pacto, 2. Diagnóstico Institucional, 3. Alcance Poblacional del Proceso Convocatoria y difusión. 
d. Construcción del Pacto Implementación y seguimiento. 
e. Presentación de los Pactos de Acción Colectiva en proceso. 
Esta jornada permitió dar a conocer el alcance, contenido y avances de la construcción e implementación de la metodología de Pactos de Acción Colectiva, así como las rutas y procedimiento establecidos para evaluar la posibilidad de desarrollar la metodología como respuesta a las conflictividades que se puedan identificar en el ejercicio de las funciones de cada uno de los miembros de las Dirección. 
</t>
  </si>
  <si>
    <t>Evidencia reunión jornada socialización pactos acción colectiva equipo dirección Convivencia y Diálogo Social.</t>
  </si>
  <si>
    <t>En el segundo trimestre, especificamente el 24 de junio, se realizó  una jornada de socialización acerca de las acciones estratégicas frente al proceso de cerros orientales a los demás integrantes de la dirección. En el desarrollo de la jornada se abordaron las siguientes temáticas:
1. Contexto del fallo de Cerros Orientales.
2. Marco normativo en torno al fallo de Cerros Orientales.
3. Escenarios de trabajo del equipo Cerros Orientales de la DCDS.
4. Resultados del trabajo del equipo Cerros Orientales.
Adicionalmente, se invitó a los participantes para que se articulen con el proceso "Cerros Orientales" de modo que, desde los diferentes temas y experiencias de cada uno, se puedan generar sinergias que acompañen el desarrollo de los objetivos de cada equipo y de la dirección.</t>
  </si>
  <si>
    <t>Acta socialización cerros orientales 24 de junio.</t>
  </si>
  <si>
    <t>Durante el tercer trimestre se realizó socialización de temas estratégicos de la Dirección,  con relación al programa Goles en Paz 2.0. El 27 de septiembre se realizó socialización del programa Goles en Paz 2.0 como parte de las acciones estratégicas, a los integrantes del equipo de trabajo  de la Dirección, dando a conocer:
Abordaje territorial.
Tres estrategias transversales: Mujer y Género, Cultura Ciudadana y Gestión Interinstitucional.
El componente de territorio.
 el componente temático de estadio.
Componente aficionados.
Se solucionan inquietudes de los y las participantes de ladirección.
Adicionalmente. en el programa de diálogo se realizo socialización a todos y todas las integrantes de las mesas de diálogo formatos, funcionamientos y lineamientos generales.</t>
  </si>
  <si>
    <t>Acta de reunión en donde se realizó la socialización del Programa Goles en Paz a la Dirección de Convivencia y Diálogo Social el 27 de septiembre de 2021.
Acta de reunión socialización mesas de diálogo.</t>
  </si>
  <si>
    <t>En el cuarto trimestre, especificamente el 14 de diciembre de 2021, se realizó  una jornada de socialización acerca de las accion estratégica SUGA  a los integrantes de la dirección. En el desarrollo de la jornada se abordaron las siguientes temáticas:
 *Sistema Único de Gestión para el Registro.
*Decreto 599 de 2012 Evaluación y Autorización Actividades deAglomeración de Público en el Distrito Capital.
clasificaciones que puede tener un evento
Quienes integran el sisgema.
*Plan de emergencia y contingencia.
PMU.
*Papel de la dirección dentro del SUGA.
*Plantilla de registro e información a tener en cuenta para su diligenciaiento.
Se hace ronda de preguntas y finalmente el director da cierre.</t>
  </si>
  <si>
    <t>Acta socialización acción estrategica SUGA.</t>
  </si>
  <si>
    <t>Se han desarrollado jornadas de socialización acerca de las acciones estratégicas de la Dirección al interior del equipo de trabajo</t>
  </si>
  <si>
    <t>Fomentar la gestión del conocimiento y la innovación para agilizar la comunicación con el ciudadano, la prestación de trámites y servicios, y garantizar la toma de decisiones con base en evidencia.</t>
  </si>
  <si>
    <t>Realizar el 100% de los informes solicitados a la Dirección con relación a temas de convivencia diálogo y/o conflictividades.</t>
  </si>
  <si>
    <t>Porcentaje de informes realizados</t>
  </si>
  <si>
    <t>Número de informes realizados</t>
  </si>
  <si>
    <t>Número de informes solicitados</t>
  </si>
  <si>
    <t>Porcentaje de informes</t>
  </si>
  <si>
    <t>Informe de convivencia, diálogo y/o conflictividades</t>
  </si>
  <si>
    <t>Documentos de producción de información de la Dirección</t>
  </si>
  <si>
    <t>Informes realizados</t>
  </si>
  <si>
    <t xml:space="preserve">Durante el primer trimestre del año se realizaron 5 informes de actividades relacionados con temas de diálogo, convivencia y/o conflictividad:
1. Informe de la estrategia de participación y Pactos de Borde presentado al Comité Interinstitucional de seguimiento al fallo de Cerros Orientales donde se consignan actividades desarrolladas por la Dirección de Convivencia y Diálogo Social.
2. Informe actividades de protesta semana del 11 al 17 de enero 2021.
3. Informe actividades de protesta semana del 18 al 24 de enero 2021.
4. Informe Contexto y Redes Sociales: Dia mundial de los humedales.
5. Informe Contexto y Redes Sociales: Movilización Comedores Comunitarios. 
</t>
  </si>
  <si>
    <t xml:space="preserve">1.	Informe trimestral - estrategia de participación y Pactos de Borde.
2. Informe actividades de protesta semana del 11 al 17 de enero 2021
3. Informe actividades de protesta semana del 18 al 24 de enero 2021.
4. Informe Contexto y Redes Sociales: Dia mundial de los humedales.
5. Informe Contexto y Redes Sociales: Movilización Comedores
Comunitarios
</t>
  </si>
  <si>
    <t xml:space="preserve">Durante el segundo trimestre del año se generaron ocho (8) informes relacionados con temas de diálogo, convivencia y/o conflictividad, a solicitud, donde se abordaron principalmente los siguientes temas:
1. Informe de conflictividad, movilizaciones sociales y gobernabilidad respecto a las movilizaciones del sector comercial del 15 de abril.
2. Informe de conflictividad, movilizaciones sociales y gobernabilidad respecto a los  eventos a realizarse en el marco del paro nacional del 28 de abril y la conmemoración del día del trabajador del 01 de mayo.
3. Informe de Gobernabilidad respecto a la intensidad de las conversaciones respecto al paro nacional del 28 de abril y la conmemoración del día del trabajador del 01 de mayo.
4. Informe de conflictividad, movilizaciones sociales respecto a los eventos ocurridos durante el primer mes de protesta social en la ciudad.
5. Informe de conflictividad, movilizaciones sociales respecto a los eventos programados durante los primeros días de junio y recomendaciones de atención.
6. Informe de conflictividad, movilizaciones sociales con programación eventos  previstos para el fin de semana del 8 y 9 de junio.
7.  Informe de conflictividad, movilizaciones sociales y gobernabilidad respecto a los eventos proyectados para el mes de Julio, haciendo un análisis especial al 20 de julio.
8. Informe generalidades del proceso de pacto de acción colectiva con el movimiento Hip Hop de Bogotá "Pactarte Hip Hop por el arte y la vida". De igual forma, en el documento se brindan claridades sobre como el proceso de construcción del pacto permitirá resolver conflictividades sociales relevantes para la ciudad. </t>
  </si>
  <si>
    <t xml:space="preserve">*Informe de conflictividad, movilizaciones sociales y gobernabilidad  movilizaciones sector comercial  15 de abril
*Informe de conflictividad, movilizaciones sociales y gobernabilidad   eventos paro nacional del 28 de abril y conmemoración  día del trabajador.
*Informe de Gobernabilidad  intensidad conversaciones paro nacional del 28 de abril y la conmemoración del día del trabajador del 01 de mayo.
*Informe de conflictividad, movilizaciones sociales eventos  primer mes protesta social en la ciudad. *Informe de conflictividad, movilizaciones sociales eventos programados  primeros días de junio y recomendaciones de atención.
*Informe de conflictividad, movilizaciones sociales con programación eventos  previstos para el fin de semana del 8 y 9 de junio.
* Informe de conflictividad, movilizaciones sociales y gobernabilidad respecto a los eventos proyectados para el mes de Julio, haciendo un análisis especial al 20 de julio.
*Informe generalidades pacto de acción colectiva PACTARTE  </t>
  </si>
  <si>
    <t>En el trimestre, se realizaron veinticuatro (24) informes solicitados a la Dirección, con relación a temas de convivencia, diálogo social y/o conflictividades:
• Informe de Acción de Prevención y Control a la Función Pública, solicitada por la Personería de Bogotá.
• Informe estrategia de integración del enfoque de género para el programa Goles en Paz 2.0.
• Informe de respuesta mediante oficio a la Proposición No. 467 de 2021, presentada por el concejal Marco Acosta Rico y Emel Rojas Castillo, del partido Colombia Justa Libres, relacionada con el tema “Las barras y la violencia en el fútbol”.
• Informe respuesta mediante oficio a la Proposición No. 351 de 2021, presentada por las concejales Dora Lucía Bastidas Ubaté, Andrea Padilla Villarraga, Edward Arias y María Clara Name, relacionada con el tema “Sin empatía en el fútbol”.
• Informe respuesta mediante oficio a la Proposición No.349 de 2021, presentada por las concejales Andrés Eduardo Forero, Diana Marcela Diago, Jorge Luis Colmenares, Humberto Amín y Oscar Jaime Ramírez de la bancada del partido Centro Democrático, relacionada con el tema “Balance IDRD”.
• Informe respuesta mediante oficio a la Proposición No. 352 de 2021, presentada por las concejales Carlos Fernando Galán, Juan Javier Baena y Marisol Gómez, relacionada con el tema “Violencia en el Estadio”.
• Informe requerido por la Dirección Distrital de Relaciones Internacionales acerca de iniciativas y mesas de diálogo el cual fue entregado el 05 de agosto de 2021.
• Informe trimestral mesas de diálogo con corte a septiembre de 2021.
• Informe trimestral del balance de la ejecución del convenio 944/2020, en atención a Iniciativas Juveniles, septiembre de 2021.
• Informe mensual del balance de la ejecución del convenio 944/2020, en atención a Iniciativas Juveniles de corte septiembre de 2021.
• Nueve Informes (9) de contexto.
• Tres (3) Informes de Gobernabilidad y Protesta Social.
• Informe respuesta a la Personería Distrital sobre la implementación de estrategias de acuerdos de convivencia y legitimidad para dar soluciones a conflictividades específicas, a través de consensos entre los actores involucrados y buscando soluciones efectivas en conjunto.
• Se elaboró el informe de instancia correspondiente al seguimiento del tercer trimestre de 2021 del Comité de Interlocución de los Cerros Orientales.</t>
  </si>
  <si>
    <t>Durante el cuarto trimestre se desarrollaron treinta y cuato (34) informes con temas de diálogo, convivencia y/o conflictividad, a solicitud:
Un Informe de gestión de la dirección.
Un Informe octubre convenio 944 OEI.
29 Informes de contexto acerca de conflictividades y posibles movilizaciones e informes resumenes.
3 informes de gobernabilidad y conflictividad social en Bogotá.
Atendiendo todos los requerimientos realizados y desarrollando los temas de convivencia, diálogo y conflictividad social según el requerimiento.</t>
  </si>
  <si>
    <t>34 informes.</t>
  </si>
  <si>
    <t>Total metas procesos Alcaldía local (80%)</t>
  </si>
  <si>
    <t>T1</t>
  </si>
  <si>
    <t>Obtener una calificación semestral del 80% en la medición de desempeño ambiental, de acuerdo a los parámetros establecidos en la herramienta construida por la OAP</t>
  </si>
  <si>
    <t>Sostenibilidad del sistema de gestión</t>
  </si>
  <si>
    <t>Criterios ambientales</t>
  </si>
  <si>
    <t># de criterios ambientales cumplidos</t>
  </si>
  <si>
    <t>Total de criterios ambientales establecidos</t>
  </si>
  <si>
    <t>Constante</t>
  </si>
  <si>
    <t>Porcentaje de buenas prácticas ambientales implementadas</t>
  </si>
  <si>
    <t>Herramienta Oficina Asesora de Planeación</t>
  </si>
  <si>
    <t>Aplicación de la meta: dependencias del proceso.
Reporte de la meta: Oficina Asesora de Planeación</t>
  </si>
  <si>
    <t>Listas de chequeo al cumplimiento de criterios ambientales remitidos por la OAP</t>
  </si>
  <si>
    <r>
      <t xml:space="preserve">Subsecretaría para la Gobernabilidad y Garantía de Derechos
</t>
    </r>
    <r>
      <rPr>
        <sz val="11"/>
        <color rgb="FF0070C0"/>
        <rFont val="Calibri"/>
        <family val="2"/>
        <scheme val="minor"/>
      </rPr>
      <t xml:space="preserve">Total de servidores públicos: 35 personas
Huella de carbono: 04 personas responden la encuesta.
Participantes actividades ambientales: Sistema de acueducto de Bogotá (05), Energías renovables(02), buenas practicas ambientales(08).- 15 participaciones
Participantes movilidad sostenible: Ciclorutas y Ley pro-bici - 01 participación
Participación semana ambiental: 0 participación
</t>
    </r>
    <r>
      <rPr>
        <b/>
        <sz val="11"/>
        <color rgb="FF0070C0"/>
        <rFont val="Calibri"/>
        <family val="2"/>
        <scheme val="minor"/>
      </rPr>
      <t>Dirección de Convivencia y Diálogo Social</t>
    </r>
    <r>
      <rPr>
        <sz val="11"/>
        <color rgb="FF0070C0"/>
        <rFont val="Calibri"/>
        <family val="2"/>
        <scheme val="minor"/>
      </rPr>
      <t xml:space="preserve">
Total servidores reportados: 87
Participación encuesta huella: 56
Reporte consumo de papel a tercera semana de junio
Participación actividades ambientales: día del agua (0), energías renovables (8), buenas prácticas ambientales (10)
Participación actividades movilidad: Ley probici (5), malla vial (3)
Semana ambiental (5) participaciones</t>
    </r>
    <r>
      <rPr>
        <b/>
        <sz val="11"/>
        <color rgb="FF0070C0"/>
        <rFont val="Calibri"/>
        <family val="2"/>
        <scheme val="minor"/>
      </rPr>
      <t xml:space="preserve"> </t>
    </r>
  </si>
  <si>
    <t>Reporte de cumplimiento de la gestión ambiental OAP</t>
  </si>
  <si>
    <t>T2</t>
  </si>
  <si>
    <t>Actualizar el 100% los documentos del proceso conforme al plan de trabajo definido.</t>
  </si>
  <si>
    <t>Actualización documental</t>
  </si>
  <si>
    <t># de documentos actualizados del proceso</t>
  </si>
  <si>
    <t># de documentos programados a actualizar en el plan de trabajo)*100</t>
  </si>
  <si>
    <t>suma</t>
  </si>
  <si>
    <t xml:space="preserve">Documentos con actualización en el LMD </t>
  </si>
  <si>
    <t xml:space="preserve">Casos Hola de actualización generados
Listado Maestro de Documentos 
Matiz </t>
  </si>
  <si>
    <t>MATIZ publicación del Procedimiento formalizado en el MIPG</t>
  </si>
  <si>
    <t>No programada para el I Trimestre de 2021. 
Sin embargo, se realizó la actualización del mapa de riesgos del proceso, pero no se incluyó en el plan de trabajo.</t>
  </si>
  <si>
    <t xml:space="preserve">Se publica en matiz el Manual del programa de diálogo Social, documento marco del programa donde se establecen estrategias de acción coordinada y articulada frente a las conflictividades sociales para el fortalecimiento de la cultura de la convivencia y la gobernanza en la ciudad (DHH-CDS-M002).
Se publicó instructivo de mesas de diálogo (DHH-CDS-IN005),donde se establecen la ruta y los criterios para el desarrollo y seguimiento en el marco de la implementación de las mesas.
Se elaboraron y publicaron dos formatos asociados a las mesas de diálogo: reporte mesas de diálogo (DHH-CDS-F024) y el de registro de implementación de la mesa de diálogo (DHH-CDS-F025).
Se realiza y publica el documento de instructivo de marco de actuación de gestores y gestoras de diálogo (DHH-CDS-IN004) donde se establecen los parámetros institucionales de la Secretaría Distrital de Gobierno desde un enfoque diferencial para el acompañamiento, atención y gestión a las conflictividades latentes y manifiestas.
Se actualiza las instrucciones del protocolo de implementación de pactos (DHH-CDS-IN003). Se realizó el ajuste del formato de caracterización de actores con código DHH-CDC-F014, eliminando varias columnas en las cuales se solicitaba información que se considera no prioritaria para el proceso de pactos.
Se ajustó el formato de diagnóstico institucional con código DHH-CDS-F008, eliminándose una matriz de diagnóstico institucional general para entidades no directamente relacionadas con el actor social o la conflictividad.
Por último, se creó un nuevo formato para el proceso de pactos DHH-CDS-F023 Seguimiento desarrollo agenda.  </t>
  </si>
  <si>
    <t>MATIZ. Listado maestro de documentos.</t>
  </si>
  <si>
    <t>Durante el tercer trimestre se crean los siguientes documentos en el mapa de procesos MATIZ:
1. MANUAL PROGRAMA GOLES EN PAZ 2.0 (DHH-CDS-M003), documento donde se desarrollan los fundamentos conceptuales, metodológicos y técnicos del programa.
2. PROCEDIMIENTO PROGRAMA DE DIÁLOGO SOCIAL (DHH-CDS-P002). Donde se establece  los lineamientos, actividades, entre otros, para brindar atención oportuna para la mediación transformadora de conflictividades latentes y manifiestas, el acompañamiento y atención a la movilización social, derechos asociados a reunión y protesta, con el fin de promover una culturade diálogo y convivencia en las localidades de Bogotá.
3. Formato informados (DHH-CDS-F026).
4. Formato informe de contexto (DHH-CDS-F027).
5. Formato reporte acompañamientoa estadios (DHH-CDS-F028).
6.  formato registro acompañamiento (DHH-CDS-F029).</t>
  </si>
  <si>
    <t>MATIZ, Listado maestro de documentos</t>
  </si>
  <si>
    <t xml:space="preserve">El proceso actualizó la documentación priorizada para la vigencia 2021 en el plan de trabajo establecido. Se recomienda al proceso avanzar en la actualización de documentos de vigencias anteriores.  </t>
  </si>
  <si>
    <t>T3</t>
  </si>
  <si>
    <t>Participar del 100% de las capacitaciones que se realicen en gestión de riesgos, planes de mejora, y sistema de gestión institucional</t>
  </si>
  <si>
    <t>Participación en capacitaciones</t>
  </si>
  <si>
    <t># de capacitaciones en las que se participó</t>
  </si>
  <si>
    <t># de capacitaciones convocadas)*100</t>
  </si>
  <si>
    <t>Capacitaciones realizadas</t>
  </si>
  <si>
    <t>Registros de participación</t>
  </si>
  <si>
    <t>Listado de asistencia
Video de la reunión
Presentación</t>
  </si>
  <si>
    <t>Carpeta compartida de registros de asistencia  - OAP</t>
  </si>
  <si>
    <t>La Dirección de Diálogo y Convivencia Social asistió a la capacitación brindada a los promotores de mejora, en la que se brindaron lineamientos sobre la gestión de riesgos, planes de mejora, planeación institucional y PAAC.</t>
  </si>
  <si>
    <t xml:space="preserve">Registro de asistencia Teams. </t>
  </si>
  <si>
    <t>Total metas transversales (20%)</t>
  </si>
  <si>
    <t xml:space="preserve">Total plan de gestión </t>
  </si>
  <si>
    <t>Objetivo Estrategico</t>
  </si>
  <si>
    <t>Rutinaria</t>
  </si>
  <si>
    <t>Suma</t>
  </si>
  <si>
    <t>Eficacia</t>
  </si>
  <si>
    <t>Retadora (Mejora)</t>
  </si>
  <si>
    <t>Creciente</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</si>
  <si>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</si>
  <si>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</si>
  <si>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</si>
  <si>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</si>
  <si>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</si>
  <si>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</si>
  <si>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</si>
  <si>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 xml:space="preserve">Se realizaron 71 informes relacionados con temas de diálogo, convivencia y/o conflictividad. </t>
  </si>
  <si>
    <t>Subsecretaría para la Gobernabilidad y Garantía de Derechos
Reporte consumo de papel hasta noviembre
participación de dos personas en actividad cual es tu papel
76,5% inspección ambiental
Dirección de Convivencia y Diálogo Social
Reporte consumo de papel con reporte hasta noviembre
participación de 16 personas en las actividades de cual es tu papel
inspección ambiental con un 83% de cumplimiento</t>
  </si>
  <si>
    <t>Reporte de gestión ambiental OAP</t>
  </si>
  <si>
    <t>Durante el cuarto trimestre, pese a haber cumplido el cronograma establecido de publicación de documentos, así mismo, el instructivo de caracterización de actores (DHH-CDS-IN006) y para correcto registro de información y sistematizacipón se publicaron los siguientes formatos: matriz de caracterización de actores sociales (DHH-CDS-F030), matriz de fuentes de información (DHH-CDS-F033), matriz de priorización de conflictividades (DHH-CDS-F032) y formato de Informe de Caracterización de Actores sociales (DHH-CDS-F031).
Adicionalmente, se publica la actualización de los riesgos de gestión del proceso de convivencia y diálogo, incluyendo un nuevo riesgo identificado y mantiendo uno y ajustando otro.
Finalmente se da la eliminación de un manual, un procedimiento y cinco formatos que no estaban siendo utilizados.</t>
  </si>
  <si>
    <t>MATIZ
Listado maestro de documentos</t>
  </si>
  <si>
    <t>El proceso participó en las reuniones y capacitaciones brindadas para la mejora del sistema de gestión institucional</t>
  </si>
  <si>
    <t>Soportes de reunión</t>
  </si>
  <si>
    <t xml:space="preserve">Para el cuarto trimestre de la vigencia 2021, el plan de gestión del proceso alcanzó un nivel de desempeño del 100% de acuerdo con lo programado, y del 98,75% acumulado para la vigencia. </t>
  </si>
  <si>
    <t>28 de enero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</si>
</sst>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6" x14ac:knownFonts="1">
    <font>
      <sz val="11"/>
      <color theme="1"/>
      <name val="Calibri"/>
      <family val="2"/>
      <scheme val="minor"/>
    </font>
    <font>
      <sz val="11"/>
      <name val="Calibri Light"/>
      <family val="2"/>
    </font>
    <font>
      <b/>
      <sz val="11"/>
      <name val="Calibri Light"/>
      <family val="2"/>
    </font>
    <font>
      <sz val="9"/>
      <name val="Segoe UI"/>
      <family val="2"/>
    </font>
    <font>
      <sz val="11"/>
      <color theme="1"/>
      <name val="Calibri"/>
      <family val="2"/>
      <scheme val="minor"/>
    </font>
    <font>
      <b/>
      <sz val="11"/>
      <color theme="1"/>
      <name val="Calibri Light"/>
      <family val="2"/>
      <scheme val="major"/>
    </font>
    <font>
      <sz val="11"/>
      <name val="Calibri Light"/>
      <family val="2"/>
      <scheme val="major"/>
    </font>
    <font>
      <b/>
      <sz val="11"/>
      <name val="Calibri Light"/>
      <family val="2"/>
      <scheme val="major"/>
    </font>
    <font>
      <sz val="12"/>
      <name val="Calibri Light"/>
      <family val="2"/>
      <scheme val="major"/>
    </font>
    <font>
      <b/>
      <sz val="12"/>
      <name val="Calibri Light"/>
      <family val="2"/>
      <scheme val="major"/>
    </font>
    <font>
      <sz val="11"/>
      <color rgb="FF0070C0"/>
      <name val="Calibri Light"/>
      <family val="2"/>
      <scheme val="major"/>
    </font>
    <font>
      <sz val="14"/>
      <name val="Calibri Light"/>
      <family val="2"/>
      <scheme val="major"/>
    </font>
    <font>
      <b/>
      <sz val="14"/>
      <name val="Calibri Light"/>
      <family val="2"/>
      <scheme val="major"/>
    </font>
    <font>
      <sz val="11"/>
      <color rgb="FF0070C0"/>
      <name val="Calibri Light"/>
      <family val="2"/>
    </font>
    <font>
      <sz val="11"/>
      <color rgb="FF0070C0"/>
      <name val="Calibri"/>
      <family val="2"/>
      <scheme val="minor"/>
    </font>
    <font>
      <b/>
      <sz val="11"/>
      <color rgb="FF0070C0"/>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0070C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1" fontId="4" fillId="0" borderId="0" applyFont="0" applyFill="0" applyBorder="0" applyAlignment="0" applyProtection="0"/>
    <xf numFmtId="9" fontId="4" fillId="0" borderId="0" applyFont="0" applyFill="0" applyBorder="0" applyAlignment="0" applyProtection="0"/>
  </cellStyleXfs>
  <cellXfs count="210">
    <xf numFmtId="0" fontId="0" fillId="0" borderId="0" xfId="0"/>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xf numFmtId="0" fontId="0" fillId="0" borderId="1" xfId="0" applyBorder="1"/>
    <xf numFmtId="9" fontId="6" fillId="0" borderId="1" xfId="0" applyNumberFormat="1" applyFont="1" applyBorder="1" applyAlignment="1" applyProtection="1">
      <alignment horizontal="center" vertical="center" wrapText="1"/>
      <protection hidden="1"/>
    </xf>
    <xf numFmtId="9" fontId="6" fillId="0" borderId="1" xfId="2" applyFont="1" applyBorder="1" applyAlignment="1" applyProtection="1">
      <alignment horizontal="center" vertical="center" wrapText="1"/>
      <protection hidden="1"/>
    </xf>
    <xf numFmtId="9" fontId="6" fillId="0" borderId="3" xfId="0" applyNumberFormat="1" applyFont="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9" fontId="10" fillId="0" borderId="1" xfId="0" applyNumberFormat="1"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9" fontId="9" fillId="2" borderId="1" xfId="0" applyNumberFormat="1" applyFont="1" applyFill="1" applyBorder="1" applyAlignment="1" applyProtection="1">
      <alignment horizontal="center" vertical="center" wrapText="1"/>
      <protection hidden="1"/>
    </xf>
    <xf numFmtId="9" fontId="11" fillId="3" borderId="5" xfId="2" applyFont="1" applyFill="1" applyBorder="1" applyAlignment="1" applyProtection="1">
      <alignment horizontal="center" vertical="center" wrapText="1"/>
      <protection hidden="1"/>
    </xf>
    <xf numFmtId="9" fontId="6" fillId="0" borderId="14" xfId="0" applyNumberFormat="1"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10" fontId="10" fillId="0" borderId="1" xfId="0" applyNumberFormat="1" applyFont="1" applyBorder="1" applyAlignment="1" applyProtection="1">
      <alignment horizontal="center" vertical="center" wrapText="1"/>
      <protection hidden="1"/>
    </xf>
    <xf numFmtId="9" fontId="10" fillId="0" borderId="1" xfId="2" applyFont="1" applyBorder="1" applyAlignment="1" applyProtection="1">
      <alignment horizontal="center" vertical="center" wrapText="1"/>
      <protection hidden="1"/>
    </xf>
    <xf numFmtId="10" fontId="10" fillId="0" borderId="1" xfId="2" applyNumberFormat="1" applyFont="1" applyBorder="1" applyAlignment="1" applyProtection="1">
      <alignment horizontal="center" vertical="center" wrapText="1"/>
      <protection hidden="1"/>
    </xf>
    <xf numFmtId="0" fontId="6" fillId="0" borderId="0" xfId="0" applyFont="1" applyAlignment="1" applyProtection="1">
      <alignment horizontal="justify" vertical="center" wrapText="1"/>
      <protection hidden="1"/>
    </xf>
    <xf numFmtId="0" fontId="3" fillId="0" borderId="0" xfId="0" applyFont="1" applyAlignment="1" applyProtection="1">
      <alignment horizontal="justify" vertical="center"/>
      <protection hidden="1"/>
    </xf>
    <xf numFmtId="0" fontId="6" fillId="0" borderId="3" xfId="0" applyFont="1" applyBorder="1" applyAlignment="1" applyProtection="1">
      <alignment horizontal="justify" vertical="center" wrapText="1"/>
      <protection hidden="1"/>
    </xf>
    <xf numFmtId="0" fontId="6" fillId="0" borderId="1" xfId="0" applyFont="1" applyBorder="1" applyAlignment="1" applyProtection="1">
      <alignment horizontal="justify" vertical="center" wrapText="1"/>
      <protection hidden="1"/>
    </xf>
    <xf numFmtId="9" fontId="6" fillId="0" borderId="1" xfId="2" applyFont="1" applyFill="1" applyBorder="1" applyAlignment="1" applyProtection="1">
      <alignment horizontal="justify" vertical="center" wrapText="1"/>
      <protection hidden="1"/>
    </xf>
    <xf numFmtId="9" fontId="6" fillId="0" borderId="1" xfId="0" applyNumberFormat="1" applyFont="1" applyBorder="1" applyAlignment="1" applyProtection="1">
      <alignment horizontal="justify" vertical="center" wrapText="1"/>
      <protection hidden="1"/>
    </xf>
    <xf numFmtId="0" fontId="6" fillId="0" borderId="2" xfId="0" applyFont="1" applyBorder="1" applyAlignment="1" applyProtection="1">
      <alignment horizontal="justify" vertical="center" wrapText="1"/>
      <protection hidden="1"/>
    </xf>
    <xf numFmtId="9" fontId="6" fillId="0" borderId="3" xfId="0" applyNumberFormat="1" applyFont="1" applyBorder="1" applyAlignment="1" applyProtection="1">
      <alignment horizontal="justify" vertical="center" wrapText="1"/>
      <protection hidden="1"/>
    </xf>
    <xf numFmtId="10" fontId="6" fillId="0" borderId="1" xfId="2" applyNumberFormat="1" applyFont="1" applyBorder="1" applyAlignment="1" applyProtection="1">
      <alignment horizontal="justify" vertical="center" wrapText="1"/>
      <protection hidden="1"/>
    </xf>
    <xf numFmtId="0" fontId="6" fillId="0" borderId="1" xfId="1" applyNumberFormat="1" applyFont="1" applyBorder="1" applyAlignment="1" applyProtection="1">
      <alignment horizontal="justify" vertical="center" wrapText="1"/>
      <protection hidden="1"/>
    </xf>
    <xf numFmtId="9" fontId="6" fillId="0" borderId="2" xfId="0" applyNumberFormat="1" applyFont="1" applyBorder="1" applyAlignment="1" applyProtection="1">
      <alignment horizontal="justify" vertical="center" wrapText="1"/>
      <protection hidden="1"/>
    </xf>
    <xf numFmtId="9" fontId="6" fillId="0" borderId="14" xfId="0" applyNumberFormat="1" applyFont="1" applyBorder="1" applyAlignment="1" applyProtection="1">
      <alignment horizontal="justify" vertical="center" wrapText="1"/>
      <protection hidden="1"/>
    </xf>
    <xf numFmtId="9" fontId="6" fillId="0" borderId="1" xfId="2" applyFont="1" applyBorder="1" applyAlignment="1" applyProtection="1">
      <alignment horizontal="justify" vertical="center" wrapText="1"/>
      <protection hidden="1"/>
    </xf>
    <xf numFmtId="0" fontId="6" fillId="0" borderId="14" xfId="0" applyFont="1" applyBorder="1" applyAlignment="1" applyProtection="1">
      <alignment horizontal="justify" vertical="center" wrapText="1"/>
      <protection hidden="1"/>
    </xf>
    <xf numFmtId="0" fontId="8" fillId="0" borderId="0" xfId="0" applyFont="1" applyAlignment="1" applyProtection="1">
      <alignment horizontal="justify" vertical="center" wrapText="1"/>
      <protection hidden="1"/>
    </xf>
    <xf numFmtId="0" fontId="10" fillId="0" borderId="1" xfId="0" applyFont="1" applyBorder="1" applyAlignment="1" applyProtection="1">
      <alignment horizontal="justify" vertical="center" wrapText="1"/>
      <protection hidden="1"/>
    </xf>
    <xf numFmtId="0" fontId="10" fillId="0" borderId="0" xfId="0" applyFont="1" applyAlignment="1" applyProtection="1">
      <alignment horizontal="justify" vertical="center" wrapText="1"/>
      <protection hidden="1"/>
    </xf>
    <xf numFmtId="9" fontId="10" fillId="0" borderId="1" xfId="2" applyFont="1" applyBorder="1" applyAlignment="1" applyProtection="1">
      <alignment horizontal="justify" vertical="center" wrapText="1"/>
      <protection hidden="1"/>
    </xf>
    <xf numFmtId="0" fontId="10" fillId="4" borderId="1" xfId="0" applyFont="1" applyFill="1" applyBorder="1" applyAlignment="1" applyProtection="1">
      <alignment horizontal="justify" vertical="center" wrapText="1"/>
      <protection hidden="1"/>
    </xf>
    <xf numFmtId="9" fontId="10" fillId="4" borderId="1" xfId="2" applyFont="1" applyFill="1" applyBorder="1" applyAlignment="1" applyProtection="1">
      <alignment horizontal="justify" vertical="center" wrapText="1"/>
      <protection hidden="1"/>
    </xf>
    <xf numFmtId="0" fontId="10" fillId="0" borderId="8" xfId="0" applyFont="1" applyBorder="1" applyAlignment="1" applyProtection="1">
      <alignment horizontal="justify" vertical="center" wrapText="1"/>
      <protection hidden="1"/>
    </xf>
    <xf numFmtId="0" fontId="10" fillId="0" borderId="2" xfId="0" applyFont="1" applyBorder="1" applyAlignment="1" applyProtection="1">
      <alignment horizontal="justify" vertical="center" wrapText="1"/>
      <protection hidden="1"/>
    </xf>
    <xf numFmtId="9" fontId="10" fillId="0" borderId="3" xfId="0" applyNumberFormat="1" applyFont="1" applyBorder="1" applyAlignment="1" applyProtection="1">
      <alignment horizontal="justify" vertical="center" wrapText="1"/>
      <protection hidden="1"/>
    </xf>
    <xf numFmtId="0" fontId="8" fillId="2" borderId="1" xfId="0" applyFont="1" applyFill="1" applyBorder="1" applyAlignment="1" applyProtection="1">
      <alignment horizontal="justify" vertical="center" wrapText="1"/>
      <protection hidden="1"/>
    </xf>
    <xf numFmtId="0" fontId="9" fillId="2" borderId="1" xfId="0" applyFont="1" applyFill="1" applyBorder="1" applyAlignment="1" applyProtection="1">
      <alignment horizontal="justify" vertical="center" wrapText="1"/>
      <protection hidden="1"/>
    </xf>
    <xf numFmtId="9" fontId="9" fillId="2" borderId="1" xfId="2" applyFont="1" applyFill="1" applyBorder="1" applyAlignment="1" applyProtection="1">
      <alignment horizontal="justify" vertical="center" wrapText="1"/>
      <protection hidden="1"/>
    </xf>
    <xf numFmtId="9" fontId="9" fillId="2" borderId="1" xfId="0" applyNumberFormat="1" applyFont="1" applyFill="1" applyBorder="1" applyAlignment="1" applyProtection="1">
      <alignment horizontal="justify" vertical="center" wrapText="1"/>
      <protection hidden="1"/>
    </xf>
    <xf numFmtId="0" fontId="8" fillId="2" borderId="8" xfId="0" applyFont="1" applyFill="1" applyBorder="1" applyAlignment="1" applyProtection="1">
      <alignment horizontal="justify" vertical="center" wrapText="1"/>
      <protection hidden="1"/>
    </xf>
    <xf numFmtId="9" fontId="9" fillId="2" borderId="3" xfId="0" applyNumberFormat="1" applyFont="1" applyFill="1" applyBorder="1" applyAlignment="1" applyProtection="1">
      <alignment horizontal="justify" vertical="center" wrapText="1"/>
      <protection hidden="1"/>
    </xf>
    <xf numFmtId="0" fontId="8" fillId="2" borderId="2" xfId="0" applyFont="1" applyFill="1" applyBorder="1" applyAlignment="1" applyProtection="1">
      <alignment horizontal="justify" vertical="center" wrapText="1"/>
      <protection hidden="1"/>
    </xf>
    <xf numFmtId="9" fontId="11" fillId="3" borderId="4" xfId="2" applyFont="1" applyFill="1" applyBorder="1" applyAlignment="1" applyProtection="1">
      <alignment horizontal="justify" vertical="center" wrapText="1"/>
      <protection hidden="1"/>
    </xf>
    <xf numFmtId="9" fontId="11" fillId="3" borderId="5" xfId="2" applyFont="1" applyFill="1" applyBorder="1" applyAlignment="1" applyProtection="1">
      <alignment horizontal="justify" vertical="center" wrapText="1"/>
      <protection hidden="1"/>
    </xf>
    <xf numFmtId="9" fontId="12" fillId="3" borderId="5" xfId="0" applyNumberFormat="1" applyFont="1" applyFill="1" applyBorder="1" applyAlignment="1" applyProtection="1">
      <alignment horizontal="justify" vertical="center" wrapText="1"/>
      <protection hidden="1"/>
    </xf>
    <xf numFmtId="0" fontId="11" fillId="3" borderId="5" xfId="0" applyFont="1" applyFill="1" applyBorder="1" applyAlignment="1" applyProtection="1">
      <alignment horizontal="justify" vertical="center" wrapText="1"/>
      <protection hidden="1"/>
    </xf>
    <xf numFmtId="0" fontId="11" fillId="3" borderId="6" xfId="0" applyFont="1" applyFill="1" applyBorder="1" applyAlignment="1" applyProtection="1">
      <alignment horizontal="justify" vertical="center" wrapText="1"/>
      <protection hidden="1"/>
    </xf>
    <xf numFmtId="0" fontId="11" fillId="0" borderId="0" xfId="0" applyFont="1" applyAlignment="1" applyProtection="1">
      <alignment horizontal="justify" vertical="center" wrapText="1"/>
      <protection hidden="1"/>
    </xf>
    <xf numFmtId="9" fontId="9" fillId="2" borderId="3" xfId="0" applyNumberFormat="1" applyFont="1" applyFill="1" applyBorder="1" applyAlignment="1" applyProtection="1">
      <alignment horizontal="center" vertical="center" wrapText="1"/>
      <protection hidden="1"/>
    </xf>
    <xf numFmtId="9" fontId="11" fillId="3" borderId="4" xfId="2" applyFont="1" applyFill="1" applyBorder="1" applyAlignment="1" applyProtection="1">
      <alignment horizontal="center" vertical="center" wrapText="1"/>
      <protection hidden="1"/>
    </xf>
    <xf numFmtId="0" fontId="9" fillId="2" borderId="1" xfId="0" applyFont="1" applyFill="1" applyBorder="1" applyAlignment="1" applyProtection="1">
      <alignment horizontal="justify" vertical="center"/>
      <protection hidden="1"/>
    </xf>
    <xf numFmtId="9" fontId="9" fillId="2" borderId="1" xfId="2" applyFont="1" applyFill="1" applyBorder="1" applyAlignment="1" applyProtection="1">
      <alignment horizontal="center" vertical="center" wrapText="1"/>
      <protection hidden="1"/>
    </xf>
    <xf numFmtId="9" fontId="10" fillId="4" borderId="1" xfId="0" applyNumberFormat="1" applyFont="1" applyFill="1" applyBorder="1" applyAlignment="1" applyProtection="1">
      <alignment horizontal="justify" vertical="center" wrapText="1"/>
      <protection hidden="1"/>
    </xf>
    <xf numFmtId="0" fontId="8" fillId="2" borderId="3" xfId="0" applyFont="1" applyFill="1" applyBorder="1" applyAlignment="1" applyProtection="1">
      <alignment horizontal="justify" vertical="center" wrapText="1"/>
      <protection hidden="1"/>
    </xf>
    <xf numFmtId="0" fontId="10" fillId="0" borderId="3" xfId="0" applyFont="1" applyBorder="1" applyAlignment="1" applyProtection="1">
      <alignment horizontal="justify" vertical="center" wrapText="1"/>
      <protection hidden="1"/>
    </xf>
    <xf numFmtId="0" fontId="11" fillId="3" borderId="4" xfId="0" applyFont="1" applyFill="1" applyBorder="1" applyAlignment="1" applyProtection="1">
      <alignment horizontal="justify" vertical="center" wrapText="1"/>
      <protection hidden="1"/>
    </xf>
    <xf numFmtId="0" fontId="12" fillId="3" borderId="5" xfId="0" applyFont="1" applyFill="1" applyBorder="1" applyAlignment="1" applyProtection="1">
      <alignment horizontal="justify" vertical="center" wrapText="1"/>
      <protection hidden="1"/>
    </xf>
    <xf numFmtId="9" fontId="12" fillId="3" borderId="5" xfId="2" applyFont="1" applyFill="1" applyBorder="1" applyAlignment="1" applyProtection="1">
      <alignment horizontal="justify" vertical="center" wrapText="1"/>
      <protection hidden="1"/>
    </xf>
    <xf numFmtId="0" fontId="11" fillId="3" borderId="22" xfId="0" applyFont="1" applyFill="1" applyBorder="1" applyAlignment="1" applyProtection="1">
      <alignment horizontal="justify" vertical="center" wrapText="1"/>
      <protection hidden="1"/>
    </xf>
    <xf numFmtId="9" fontId="9" fillId="2" borderId="3" xfId="2" applyFont="1" applyFill="1" applyBorder="1" applyAlignment="1" applyProtection="1">
      <alignment horizontal="center" vertical="center" wrapText="1"/>
      <protection hidden="1"/>
    </xf>
    <xf numFmtId="9" fontId="9" fillId="2" borderId="14" xfId="2" applyFont="1" applyFill="1" applyBorder="1" applyAlignment="1" applyProtection="1">
      <alignment horizontal="center" vertical="center" wrapText="1"/>
      <protection hidden="1"/>
    </xf>
    <xf numFmtId="9" fontId="10" fillId="0" borderId="14" xfId="0" applyNumberFormat="1" applyFont="1" applyBorder="1" applyAlignment="1" applyProtection="1">
      <alignment horizontal="center" vertical="center" wrapText="1"/>
      <protection hidden="1"/>
    </xf>
    <xf numFmtId="9" fontId="9" fillId="2" borderId="14" xfId="0" applyNumberFormat="1" applyFont="1" applyFill="1" applyBorder="1" applyAlignment="1" applyProtection="1">
      <alignment horizontal="center" vertical="center" wrapText="1"/>
      <protection hidden="1"/>
    </xf>
    <xf numFmtId="9" fontId="11" fillId="3" borderId="23" xfId="2" applyFont="1" applyFill="1" applyBorder="1" applyAlignment="1" applyProtection="1">
      <alignment horizontal="center" vertical="center" wrapText="1"/>
      <protection hidden="1"/>
    </xf>
    <xf numFmtId="9" fontId="9" fillId="2" borderId="3" xfId="2" applyFont="1" applyFill="1" applyBorder="1" applyAlignment="1" applyProtection="1">
      <alignment horizontal="justify" vertical="center" wrapText="1"/>
      <protection hidden="1"/>
    </xf>
    <xf numFmtId="0" fontId="6" fillId="0" borderId="24" xfId="0" applyFont="1" applyBorder="1" applyAlignment="1" applyProtection="1">
      <alignment horizontal="justify" vertical="center" wrapText="1"/>
      <protection hidden="1"/>
    </xf>
    <xf numFmtId="0" fontId="6" fillId="0" borderId="25" xfId="0" applyFont="1" applyBorder="1" applyAlignment="1" applyProtection="1">
      <alignment horizontal="justify" vertical="center" wrapText="1"/>
      <protection hidden="1"/>
    </xf>
    <xf numFmtId="9" fontId="10" fillId="0" borderId="3" xfId="2" applyFont="1" applyBorder="1" applyAlignment="1" applyProtection="1">
      <alignment horizontal="center" vertical="center" wrapText="1"/>
      <protection hidden="1"/>
    </xf>
    <xf numFmtId="9" fontId="9" fillId="2" borderId="14" xfId="2" applyFont="1" applyFill="1" applyBorder="1" applyAlignment="1" applyProtection="1">
      <alignment horizontal="justify" vertical="center" wrapText="1"/>
      <protection hidden="1"/>
    </xf>
    <xf numFmtId="9" fontId="10" fillId="0" borderId="14" xfId="2" applyFont="1" applyBorder="1" applyAlignment="1" applyProtection="1">
      <alignment horizontal="justify" vertical="center" wrapText="1"/>
      <protection hidden="1"/>
    </xf>
    <xf numFmtId="9" fontId="9" fillId="2" borderId="14" xfId="0" applyNumberFormat="1" applyFont="1" applyFill="1" applyBorder="1" applyAlignment="1" applyProtection="1">
      <alignment horizontal="justify" vertical="center" wrapText="1"/>
      <protection hidden="1"/>
    </xf>
    <xf numFmtId="9" fontId="11" fillId="3" borderId="23" xfId="2" applyFont="1" applyFill="1" applyBorder="1" applyAlignment="1" applyProtection="1">
      <alignment horizontal="justify" vertical="center" wrapText="1"/>
      <protection hidden="1"/>
    </xf>
    <xf numFmtId="0" fontId="9" fillId="2" borderId="3" xfId="0" applyFont="1" applyFill="1" applyBorder="1" applyAlignment="1" applyProtection="1">
      <alignment horizontal="justify" vertical="center" wrapText="1"/>
      <protection hidden="1"/>
    </xf>
    <xf numFmtId="9" fontId="9" fillId="2" borderId="2" xfId="2" applyFont="1" applyFill="1" applyBorder="1" applyAlignment="1" applyProtection="1">
      <alignment horizontal="justify" vertical="center" wrapText="1"/>
      <protection hidden="1"/>
    </xf>
    <xf numFmtId="9" fontId="10" fillId="4" borderId="2" xfId="0" applyNumberFormat="1" applyFont="1" applyFill="1" applyBorder="1" applyAlignment="1" applyProtection="1">
      <alignment horizontal="justify" vertical="center" wrapText="1"/>
      <protection hidden="1"/>
    </xf>
    <xf numFmtId="9" fontId="10" fillId="4" borderId="2" xfId="2" applyFont="1" applyFill="1" applyBorder="1" applyAlignment="1" applyProtection="1">
      <alignment horizontal="justify" vertical="center" wrapText="1"/>
      <protection hidden="1"/>
    </xf>
    <xf numFmtId="9" fontId="9" fillId="2" borderId="2" xfId="0" applyNumberFormat="1" applyFont="1" applyFill="1" applyBorder="1" applyAlignment="1" applyProtection="1">
      <alignment horizontal="justify" vertical="center" wrapText="1"/>
      <protection hidden="1"/>
    </xf>
    <xf numFmtId="9" fontId="11" fillId="3" borderId="6" xfId="2" applyFont="1" applyFill="1" applyBorder="1" applyAlignment="1" applyProtection="1">
      <alignment horizontal="justify" vertical="center" wrapText="1"/>
      <protection hidden="1"/>
    </xf>
    <xf numFmtId="0" fontId="7" fillId="2" borderId="1" xfId="0" applyFont="1" applyFill="1" applyBorder="1" applyAlignment="1" applyProtection="1">
      <alignment horizontal="center" vertical="center" wrapText="1"/>
      <protection hidden="1"/>
    </xf>
    <xf numFmtId="0" fontId="7" fillId="6" borderId="14" xfId="0" applyFont="1" applyFill="1" applyBorder="1" applyAlignment="1" applyProtection="1">
      <alignment horizontal="center" vertical="center" wrapText="1"/>
      <protection hidden="1"/>
    </xf>
    <xf numFmtId="0" fontId="7" fillId="6" borderId="1" xfId="0" applyFont="1" applyFill="1" applyBorder="1" applyAlignment="1" applyProtection="1">
      <alignment horizontal="center" vertical="center" wrapText="1"/>
      <protection hidden="1"/>
    </xf>
    <xf numFmtId="0" fontId="7" fillId="6" borderId="2"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justify" vertical="center" wrapText="1"/>
      <protection hidden="1"/>
    </xf>
    <xf numFmtId="0" fontId="7" fillId="3" borderId="3"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3" borderId="2" xfId="0" applyFont="1" applyFill="1" applyBorder="1" applyAlignment="1" applyProtection="1">
      <alignment horizontal="center" vertical="center" wrapText="1"/>
      <protection hidden="1"/>
    </xf>
    <xf numFmtId="0" fontId="7" fillId="9" borderId="14" xfId="0" applyFont="1" applyFill="1" applyBorder="1" applyAlignment="1" applyProtection="1">
      <alignment horizontal="center" vertical="center" wrapText="1"/>
      <protection hidden="1"/>
    </xf>
    <xf numFmtId="0" fontId="7" fillId="9" borderId="1" xfId="0" applyFont="1" applyFill="1" applyBorder="1" applyAlignment="1" applyProtection="1">
      <alignment horizontal="center" vertical="center" wrapText="1"/>
      <protection hidden="1"/>
    </xf>
    <xf numFmtId="0" fontId="7" fillId="9" borderId="2" xfId="0" applyFont="1" applyFill="1" applyBorder="1" applyAlignment="1" applyProtection="1">
      <alignment horizontal="center" vertical="center" wrapText="1"/>
      <protection hidden="1"/>
    </xf>
    <xf numFmtId="0" fontId="7" fillId="7" borderId="3" xfId="0" applyFont="1" applyFill="1" applyBorder="1" applyAlignment="1" applyProtection="1">
      <alignment horizontal="center" vertical="center" wrapText="1"/>
      <protection hidden="1"/>
    </xf>
    <xf numFmtId="0" fontId="7" fillId="7" borderId="1" xfId="0" applyFont="1" applyFill="1" applyBorder="1" applyAlignment="1" applyProtection="1">
      <alignment horizontal="center" vertical="center" wrapText="1"/>
      <protection hidden="1"/>
    </xf>
    <xf numFmtId="0" fontId="7" fillId="7" borderId="2" xfId="0" applyFont="1" applyFill="1" applyBorder="1" applyAlignment="1" applyProtection="1">
      <alignment horizontal="center" vertical="center" wrapText="1"/>
      <protection hidden="1"/>
    </xf>
    <xf numFmtId="0" fontId="7" fillId="8" borderId="3" xfId="0" applyFont="1" applyFill="1" applyBorder="1" applyAlignment="1" applyProtection="1">
      <alignment horizontal="center" vertical="center" wrapText="1"/>
      <protection hidden="1"/>
    </xf>
    <xf numFmtId="0" fontId="7" fillId="8" borderId="1" xfId="0" applyFont="1" applyFill="1" applyBorder="1" applyAlignment="1" applyProtection="1">
      <alignment horizontal="center" vertical="center" wrapText="1"/>
      <protection hidden="1"/>
    </xf>
    <xf numFmtId="0" fontId="7" fillId="8" borderId="2" xfId="0" applyFont="1" applyFill="1" applyBorder="1" applyAlignment="1" applyProtection="1">
      <alignment horizontal="center" vertical="center" wrapText="1"/>
      <protection hidden="1"/>
    </xf>
    <xf numFmtId="0" fontId="7" fillId="5" borderId="1" xfId="0" applyFont="1" applyFill="1" applyBorder="1" applyAlignment="1" applyProtection="1">
      <alignment horizontal="center" vertical="center" wrapText="1"/>
      <protection hidden="1"/>
    </xf>
    <xf numFmtId="0" fontId="7" fillId="5" borderId="2" xfId="0" applyFont="1" applyFill="1" applyBorder="1" applyAlignment="1" applyProtection="1">
      <alignment horizontal="center" vertical="center" wrapText="1"/>
      <protection hidden="1"/>
    </xf>
    <xf numFmtId="0" fontId="6" fillId="0" borderId="8" xfId="0" applyFont="1" applyBorder="1" applyAlignment="1" applyProtection="1">
      <alignment horizontal="justify" vertical="center" wrapText="1"/>
      <protection hidden="1"/>
    </xf>
    <xf numFmtId="0" fontId="7" fillId="2" borderId="3" xfId="0" applyFont="1" applyFill="1" applyBorder="1" applyAlignment="1" applyProtection="1">
      <alignment horizontal="center" vertical="center" wrapText="1"/>
      <protection hidden="1"/>
    </xf>
    <xf numFmtId="0" fontId="7" fillId="2" borderId="8"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7" fillId="2" borderId="2" xfId="0" applyFont="1" applyFill="1" applyBorder="1" applyAlignment="1" applyProtection="1">
      <alignment horizontal="center" vertical="center" wrapText="1"/>
      <protection hidden="1"/>
    </xf>
    <xf numFmtId="10" fontId="9" fillId="2" borderId="1" xfId="2" applyNumberFormat="1" applyFont="1" applyFill="1" applyBorder="1" applyAlignment="1" applyProtection="1">
      <alignment horizontal="center" vertical="center" wrapText="1"/>
      <protection hidden="1"/>
    </xf>
    <xf numFmtId="10" fontId="9" fillId="2" borderId="1" xfId="0" applyNumberFormat="1" applyFont="1" applyFill="1" applyBorder="1" applyAlignment="1" applyProtection="1">
      <alignment horizontal="center" vertical="center" wrapText="1"/>
      <protection hidden="1"/>
    </xf>
    <xf numFmtId="10" fontId="12" fillId="3" borderId="5" xfId="0" applyNumberFormat="1" applyFont="1" applyFill="1" applyBorder="1" applyAlignment="1" applyProtection="1">
      <alignment horizontal="center" vertical="center" wrapText="1"/>
      <protection hidden="1"/>
    </xf>
    <xf numFmtId="0" fontId="1" fillId="0" borderId="1"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1" xfId="0" applyFont="1" applyBorder="1" applyAlignment="1">
      <alignment horizontal="center" vertical="center" wrapText="1"/>
    </xf>
    <xf numFmtId="10" fontId="1" fillId="0" borderId="1" xfId="0" applyNumberFormat="1" applyFont="1" applyBorder="1" applyAlignment="1">
      <alignment horizontal="center" vertical="center" wrapText="1"/>
    </xf>
    <xf numFmtId="9" fontId="1" fillId="0" borderId="1" xfId="0" applyNumberFormat="1" applyFont="1" applyBorder="1" applyAlignment="1">
      <alignment horizontal="justify" vertical="center" wrapText="1"/>
    </xf>
    <xf numFmtId="9" fontId="1" fillId="0" borderId="1" xfId="0" applyNumberFormat="1" applyFont="1" applyBorder="1" applyAlignment="1">
      <alignment horizontal="center" vertical="center" wrapText="1"/>
    </xf>
    <xf numFmtId="9" fontId="1" fillId="0" borderId="1" xfId="2" applyFont="1" applyFill="1" applyBorder="1" applyAlignment="1" applyProtection="1">
      <alignment horizontal="justify" vertical="center" wrapText="1"/>
    </xf>
    <xf numFmtId="0" fontId="13" fillId="0" borderId="1" xfId="0" applyFont="1" applyBorder="1" applyAlignment="1">
      <alignment horizontal="justify" vertical="center" wrapText="1"/>
    </xf>
    <xf numFmtId="0" fontId="13" fillId="0" borderId="2" xfId="0" applyFont="1" applyBorder="1" applyAlignment="1">
      <alignment horizontal="justify" vertical="center" wrapText="1"/>
    </xf>
    <xf numFmtId="0" fontId="7" fillId="4" borderId="0" xfId="0" applyFont="1" applyFill="1" applyAlignment="1" applyProtection="1">
      <alignment horizontal="justify" vertical="center" wrapText="1"/>
      <protection hidden="1"/>
    </xf>
    <xf numFmtId="0" fontId="6" fillId="4" borderId="0" xfId="0" applyFont="1" applyFill="1" applyAlignment="1" applyProtection="1">
      <alignment horizontal="justify" vertical="center" wrapText="1"/>
      <protection hidden="1"/>
    </xf>
    <xf numFmtId="0" fontId="6" fillId="4" borderId="0" xfId="0" applyFont="1" applyFill="1" applyAlignment="1" applyProtection="1">
      <alignment horizontal="center" vertical="center" wrapText="1"/>
      <protection hidden="1"/>
    </xf>
    <xf numFmtId="0" fontId="6" fillId="0" borderId="1" xfId="0" applyFont="1" applyBorder="1" applyAlignment="1" applyProtection="1">
      <alignment horizontal="justify" vertical="top" wrapText="1"/>
      <protection hidden="1"/>
    </xf>
    <xf numFmtId="9" fontId="10" fillId="0" borderId="1" xfId="0" applyNumberFormat="1" applyFont="1" applyBorder="1" applyAlignment="1" applyProtection="1">
      <alignment horizontal="justify"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6" fillId="0" borderId="8" xfId="0" applyFont="1" applyBorder="1" applyAlignment="1" applyProtection="1">
      <alignment horizontal="justify" vertical="center" wrapText="1"/>
      <protection hidden="1"/>
    </xf>
    <xf numFmtId="0" fontId="7" fillId="5" borderId="3" xfId="0" applyFont="1" applyFill="1" applyBorder="1" applyAlignment="1" applyProtection="1">
      <alignment horizontal="center" vertical="center" wrapText="1"/>
      <protection hidden="1"/>
    </xf>
    <xf numFmtId="0" fontId="7" fillId="5" borderId="1" xfId="0" applyFont="1" applyFill="1" applyBorder="1" applyAlignment="1" applyProtection="1">
      <alignment horizontal="center" vertical="center" wrapText="1"/>
      <protection hidden="1"/>
    </xf>
    <xf numFmtId="0" fontId="1" fillId="0" borderId="1" xfId="0" applyFont="1" applyFill="1" applyBorder="1" applyAlignment="1">
      <alignment wrapText="1"/>
    </xf>
    <xf numFmtId="0" fontId="1" fillId="0" borderId="30" xfId="0" applyFont="1" applyFill="1" applyBorder="1" applyAlignment="1">
      <alignment wrapText="1"/>
    </xf>
    <xf numFmtId="0" fontId="13" fillId="0" borderId="1" xfId="0" applyFont="1" applyFill="1" applyBorder="1" applyAlignment="1">
      <alignment wrapText="1"/>
    </xf>
    <xf numFmtId="0" fontId="1" fillId="0" borderId="1" xfId="0" applyFont="1" applyFill="1" applyBorder="1" applyAlignment="1">
      <alignment vertical="center" wrapText="1"/>
    </xf>
    <xf numFmtId="0" fontId="1" fillId="0" borderId="30" xfId="0" applyFont="1" applyFill="1" applyBorder="1" applyAlignment="1">
      <alignment vertical="center" wrapText="1"/>
    </xf>
    <xf numFmtId="0" fontId="13" fillId="0" borderId="30" xfId="0" applyFont="1" applyFill="1" applyBorder="1" applyAlignment="1">
      <alignment vertical="center" wrapText="1"/>
    </xf>
    <xf numFmtId="9" fontId="12" fillId="3" borderId="5" xfId="0" applyNumberFormat="1" applyFont="1" applyFill="1" applyBorder="1" applyAlignment="1" applyProtection="1">
      <alignment horizontal="center" vertical="center" wrapText="1"/>
      <protection hidden="1"/>
    </xf>
    <xf numFmtId="10" fontId="6" fillId="0" borderId="1" xfId="2" applyNumberFormat="1" applyFont="1" applyBorder="1" applyAlignment="1" applyProtection="1">
      <alignment horizontal="center" vertical="center" wrapText="1"/>
      <protection hidden="1"/>
    </xf>
    <xf numFmtId="9" fontId="6" fillId="0" borderId="1" xfId="2" applyNumberFormat="1" applyFont="1" applyBorder="1" applyAlignment="1" applyProtection="1">
      <alignment horizontal="center" vertical="center" wrapText="1"/>
      <protection hidden="1"/>
    </xf>
    <xf numFmtId="9" fontId="10" fillId="0" borderId="3" xfId="0" applyNumberFormat="1"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6" fillId="0" borderId="24" xfId="0" applyFont="1" applyBorder="1" applyAlignment="1" applyProtection="1">
      <alignment horizontal="center" vertical="center" wrapText="1"/>
      <protection hidden="1"/>
    </xf>
    <xf numFmtId="0" fontId="6" fillId="0" borderId="8" xfId="0" applyFont="1" applyBorder="1" applyAlignment="1" applyProtection="1">
      <alignment horizontal="justify" vertical="center" wrapText="1"/>
      <protection hidden="1"/>
    </xf>
    <xf numFmtId="0" fontId="6" fillId="0" borderId="20" xfId="0" applyFont="1" applyBorder="1" applyAlignment="1" applyProtection="1">
      <alignment horizontal="justify" vertical="center" wrapText="1"/>
      <protection hidden="1"/>
    </xf>
    <xf numFmtId="0" fontId="6" fillId="0" borderId="14" xfId="0" applyFont="1" applyBorder="1" applyAlignment="1" applyProtection="1">
      <alignment horizontal="justify" vertical="center" wrapText="1"/>
      <protection hidden="1"/>
    </xf>
    <xf numFmtId="0" fontId="7"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7" fillId="0" borderId="17" xfId="0" applyFont="1" applyBorder="1" applyAlignment="1" applyProtection="1">
      <alignment horizontal="justify" vertical="center" wrapText="1"/>
      <protection hidden="1"/>
    </xf>
    <xf numFmtId="0" fontId="7" fillId="0" borderId="0" xfId="0" applyFont="1" applyAlignment="1" applyProtection="1">
      <alignment horizontal="justify" vertical="center" wrapText="1"/>
      <protection hidden="1"/>
    </xf>
    <xf numFmtId="0" fontId="7" fillId="2" borderId="1" xfId="0" applyFont="1" applyFill="1" applyBorder="1" applyAlignment="1" applyProtection="1">
      <alignment horizontal="justify" vertical="center" wrapText="1"/>
      <protection hidden="1"/>
    </xf>
    <xf numFmtId="0" fontId="7" fillId="0" borderId="11" xfId="0" applyFont="1" applyBorder="1" applyAlignment="1" applyProtection="1">
      <alignment horizontal="justify" vertical="center" wrapText="1"/>
      <protection hidden="1"/>
    </xf>
    <xf numFmtId="0" fontId="7" fillId="0" borderId="18" xfId="0" applyFont="1" applyBorder="1" applyAlignment="1" applyProtection="1">
      <alignment horizontal="justify" vertical="center" wrapText="1"/>
      <protection hidden="1"/>
    </xf>
    <xf numFmtId="0" fontId="7" fillId="0" borderId="10" xfId="0" applyFont="1" applyBorder="1" applyAlignment="1" applyProtection="1">
      <alignment horizontal="justify" vertical="center" wrapText="1"/>
      <protection hidden="1"/>
    </xf>
    <xf numFmtId="0" fontId="7" fillId="0" borderId="19" xfId="0" applyFont="1" applyBorder="1" applyAlignment="1" applyProtection="1">
      <alignment horizontal="justify" vertical="center" wrapText="1"/>
      <protection hidden="1"/>
    </xf>
    <xf numFmtId="0" fontId="7" fillId="0" borderId="7" xfId="0" applyFont="1" applyBorder="1" applyAlignment="1" applyProtection="1">
      <alignment horizontal="justify" vertical="center" wrapText="1"/>
      <protection hidden="1"/>
    </xf>
    <xf numFmtId="0" fontId="7" fillId="0" borderId="15" xfId="0" applyFont="1" applyBorder="1" applyAlignment="1" applyProtection="1">
      <alignment horizontal="justify" vertical="center" wrapText="1"/>
      <protection hidden="1"/>
    </xf>
    <xf numFmtId="0" fontId="7" fillId="0" borderId="16" xfId="0" applyFont="1" applyBorder="1" applyAlignment="1" applyProtection="1">
      <alignment horizontal="justify" vertical="center" wrapText="1"/>
      <protection hidden="1"/>
    </xf>
    <xf numFmtId="0" fontId="7" fillId="2" borderId="8" xfId="0" applyFont="1" applyFill="1" applyBorder="1" applyAlignment="1" applyProtection="1">
      <alignment horizontal="justify" vertical="center" wrapText="1"/>
      <protection hidden="1"/>
    </xf>
    <xf numFmtId="0" fontId="7" fillId="2" borderId="20" xfId="0" applyFont="1" applyFill="1" applyBorder="1" applyAlignment="1" applyProtection="1">
      <alignment horizontal="justify" vertical="center" wrapText="1"/>
      <protection hidden="1"/>
    </xf>
    <xf numFmtId="0" fontId="7" fillId="2" borderId="14" xfId="0" applyFont="1" applyFill="1" applyBorder="1" applyAlignment="1" applyProtection="1">
      <alignment horizontal="justify" vertical="center" wrapText="1"/>
      <protection hidden="1"/>
    </xf>
    <xf numFmtId="0" fontId="7" fillId="2" borderId="26" xfId="0" applyFont="1" applyFill="1" applyBorder="1" applyAlignment="1" applyProtection="1">
      <alignment horizontal="center" vertical="center" wrapText="1"/>
      <protection hidden="1"/>
    </xf>
    <xf numFmtId="0" fontId="7" fillId="2" borderId="27" xfId="0" applyFont="1" applyFill="1" applyBorder="1" applyAlignment="1" applyProtection="1">
      <alignment horizontal="center" vertical="center" wrapText="1"/>
      <protection hidden="1"/>
    </xf>
    <xf numFmtId="0" fontId="7" fillId="2" borderId="24" xfId="0" applyFont="1" applyFill="1" applyBorder="1" applyAlignment="1" applyProtection="1">
      <alignment horizontal="center" vertical="center" wrapText="1"/>
      <protection hidden="1"/>
    </xf>
    <xf numFmtId="0" fontId="7" fillId="2" borderId="25" xfId="0" applyFont="1" applyFill="1" applyBorder="1" applyAlignment="1" applyProtection="1">
      <alignment horizontal="center" vertical="center" wrapText="1"/>
      <protection hidden="1"/>
    </xf>
    <xf numFmtId="0" fontId="7" fillId="2" borderId="28" xfId="0" applyFont="1" applyFill="1" applyBorder="1" applyAlignment="1" applyProtection="1">
      <alignment horizontal="center" vertical="center" wrapText="1"/>
      <protection hidden="1"/>
    </xf>
    <xf numFmtId="0" fontId="7" fillId="2" borderId="29"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center" vertical="center" wrapText="1"/>
      <protection hidden="1"/>
    </xf>
    <xf numFmtId="0" fontId="7" fillId="6" borderId="21" xfId="0" applyFont="1" applyFill="1" applyBorder="1" applyAlignment="1" applyProtection="1">
      <alignment horizontal="center" vertical="center" wrapText="1"/>
      <protection hidden="1"/>
    </xf>
    <xf numFmtId="0" fontId="7" fillId="6" borderId="13" xfId="0" applyFont="1" applyFill="1" applyBorder="1" applyAlignment="1" applyProtection="1">
      <alignment horizontal="center" vertical="center" wrapText="1"/>
      <protection hidden="1"/>
    </xf>
    <xf numFmtId="0" fontId="7" fillId="6" borderId="9" xfId="0" applyFont="1" applyFill="1" applyBorder="1" applyAlignment="1" applyProtection="1">
      <alignment horizontal="center" vertical="center" wrapText="1"/>
      <protection hidden="1"/>
    </xf>
    <xf numFmtId="0" fontId="7" fillId="6" borderId="14" xfId="0" applyFont="1" applyFill="1" applyBorder="1" applyAlignment="1" applyProtection="1">
      <alignment horizontal="center" vertical="center" wrapText="1"/>
      <protection hidden="1"/>
    </xf>
    <xf numFmtId="0" fontId="7" fillId="6" borderId="1" xfId="0" applyFont="1" applyFill="1" applyBorder="1" applyAlignment="1" applyProtection="1">
      <alignment horizontal="center" vertical="center" wrapText="1"/>
      <protection hidden="1"/>
    </xf>
    <xf numFmtId="0" fontId="7" fillId="6" borderId="2" xfId="0" applyFont="1" applyFill="1" applyBorder="1" applyAlignment="1" applyProtection="1">
      <alignment horizontal="center" vertical="center" wrapText="1"/>
      <protection hidden="1"/>
    </xf>
    <xf numFmtId="0" fontId="7" fillId="9" borderId="21" xfId="0" applyFont="1" applyFill="1" applyBorder="1" applyAlignment="1" applyProtection="1">
      <alignment horizontal="center" vertical="center" wrapText="1"/>
      <protection hidden="1"/>
    </xf>
    <xf numFmtId="0" fontId="7" fillId="9" borderId="13" xfId="0" applyFont="1" applyFill="1" applyBorder="1" applyAlignment="1" applyProtection="1">
      <alignment horizontal="center" vertical="center" wrapText="1"/>
      <protection hidden="1"/>
    </xf>
    <xf numFmtId="0" fontId="7" fillId="9" borderId="9"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3" borderId="2" xfId="0" applyFont="1" applyFill="1" applyBorder="1" applyAlignment="1" applyProtection="1">
      <alignment horizontal="center" vertical="center" wrapText="1"/>
      <protection hidden="1"/>
    </xf>
    <xf numFmtId="0" fontId="7" fillId="9" borderId="14" xfId="0" applyFont="1" applyFill="1" applyBorder="1" applyAlignment="1" applyProtection="1">
      <alignment horizontal="center" vertical="center" wrapText="1"/>
      <protection hidden="1"/>
    </xf>
    <xf numFmtId="0" fontId="7" fillId="9" borderId="1" xfId="0" applyFont="1" applyFill="1" applyBorder="1" applyAlignment="1" applyProtection="1">
      <alignment horizontal="center" vertical="center" wrapText="1"/>
      <protection hidden="1"/>
    </xf>
    <xf numFmtId="0" fontId="7" fillId="9" borderId="2" xfId="0" applyFont="1" applyFill="1" applyBorder="1" applyAlignment="1" applyProtection="1">
      <alignment horizontal="center" vertical="center" wrapText="1"/>
      <protection hidden="1"/>
    </xf>
    <xf numFmtId="0" fontId="7" fillId="7" borderId="3" xfId="0" applyFont="1" applyFill="1" applyBorder="1" applyAlignment="1" applyProtection="1">
      <alignment horizontal="center" vertical="center" wrapText="1"/>
      <protection hidden="1"/>
    </xf>
    <xf numFmtId="0" fontId="7" fillId="7" borderId="1" xfId="0" applyFont="1" applyFill="1" applyBorder="1" applyAlignment="1" applyProtection="1">
      <alignment horizontal="center" vertical="center" wrapText="1"/>
      <protection hidden="1"/>
    </xf>
    <xf numFmtId="0" fontId="7" fillId="7" borderId="2" xfId="0" applyFont="1" applyFill="1" applyBorder="1" applyAlignment="1" applyProtection="1">
      <alignment horizontal="center" vertical="center" wrapText="1"/>
      <protection hidden="1"/>
    </xf>
    <xf numFmtId="0" fontId="7" fillId="8" borderId="3" xfId="0" applyFont="1" applyFill="1" applyBorder="1" applyAlignment="1" applyProtection="1">
      <alignment horizontal="center" vertical="center" wrapText="1"/>
      <protection hidden="1"/>
    </xf>
    <xf numFmtId="0" fontId="7" fillId="8" borderId="1" xfId="0" applyFont="1" applyFill="1" applyBorder="1" applyAlignment="1" applyProtection="1">
      <alignment horizontal="center" vertical="center" wrapText="1"/>
      <protection hidden="1"/>
    </xf>
    <xf numFmtId="0" fontId="7" fillId="8" borderId="2" xfId="0" applyFont="1" applyFill="1" applyBorder="1" applyAlignment="1" applyProtection="1">
      <alignment horizontal="center" vertical="center" wrapText="1"/>
      <protection hidden="1"/>
    </xf>
    <xf numFmtId="0" fontId="7" fillId="5" borderId="3" xfId="0" applyFont="1" applyFill="1" applyBorder="1" applyAlignment="1" applyProtection="1">
      <alignment horizontal="center" vertical="center" wrapText="1"/>
      <protection hidden="1"/>
    </xf>
    <xf numFmtId="0" fontId="7" fillId="5" borderId="1" xfId="0" applyFont="1" applyFill="1" applyBorder="1" applyAlignment="1" applyProtection="1">
      <alignment horizontal="center" vertical="center" wrapText="1"/>
      <protection hidden="1"/>
    </xf>
    <xf numFmtId="0" fontId="7" fillId="5" borderId="2" xfId="0" applyFont="1" applyFill="1" applyBorder="1" applyAlignment="1" applyProtection="1">
      <alignment horizontal="center" vertical="center" wrapText="1"/>
      <protection hidden="1"/>
    </xf>
    <xf numFmtId="0" fontId="7" fillId="5" borderId="12" xfId="0" applyFont="1" applyFill="1" applyBorder="1" applyAlignment="1" applyProtection="1">
      <alignment horizontal="center" vertical="center" wrapText="1"/>
      <protection hidden="1"/>
    </xf>
    <xf numFmtId="0" fontId="7" fillId="5" borderId="13"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8" borderId="12" xfId="0" applyFont="1" applyFill="1" applyBorder="1" applyAlignment="1" applyProtection="1">
      <alignment horizontal="center" vertical="center" wrapText="1"/>
      <protection hidden="1"/>
    </xf>
    <xf numFmtId="0" fontId="7" fillId="8" borderId="13" xfId="0" applyFont="1" applyFill="1" applyBorder="1" applyAlignment="1" applyProtection="1">
      <alignment horizontal="center" vertical="center" wrapText="1"/>
      <protection hidden="1"/>
    </xf>
    <xf numFmtId="0" fontId="7" fillId="8" borderId="9" xfId="0" applyFont="1" applyFill="1" applyBorder="1" applyAlignment="1" applyProtection="1">
      <alignment horizontal="center" vertical="center" wrapText="1"/>
      <protection hidden="1"/>
    </xf>
    <xf numFmtId="0" fontId="7" fillId="7" borderId="12" xfId="0" applyFont="1" applyFill="1" applyBorder="1" applyAlignment="1" applyProtection="1">
      <alignment horizontal="center" vertical="center" wrapText="1"/>
      <protection hidden="1"/>
    </xf>
    <xf numFmtId="0" fontId="7" fillId="7" borderId="13" xfId="0" applyFont="1" applyFill="1" applyBorder="1" applyAlignment="1" applyProtection="1">
      <alignment horizontal="center" vertical="center" wrapText="1"/>
      <protection hidden="1"/>
    </xf>
    <xf numFmtId="0" fontId="7" fillId="7" borderId="9" xfId="0" applyFont="1" applyFill="1" applyBorder="1" applyAlignment="1" applyProtection="1">
      <alignment horizontal="center" vertical="center" wrapText="1"/>
      <protection hidden="1"/>
    </xf>
    <xf numFmtId="0" fontId="7" fillId="2" borderId="12" xfId="0" applyFont="1" applyFill="1" applyBorder="1" applyAlignment="1" applyProtection="1">
      <alignment horizontal="center" vertical="center" wrapText="1"/>
      <protection hidden="1"/>
    </xf>
    <xf numFmtId="0" fontId="7" fillId="2" borderId="13" xfId="0" applyFont="1" applyFill="1" applyBorder="1" applyAlignment="1" applyProtection="1">
      <alignment horizontal="center" vertical="center" wrapText="1"/>
      <protection hidden="1"/>
    </xf>
    <xf numFmtId="0" fontId="7" fillId="2" borderId="9" xfId="0" applyFont="1" applyFill="1" applyBorder="1" applyAlignment="1" applyProtection="1">
      <alignment horizontal="center" vertical="center" wrapText="1"/>
      <protection hidden="1"/>
    </xf>
    <xf numFmtId="0" fontId="7" fillId="2" borderId="3" xfId="0" applyFont="1" applyFill="1" applyBorder="1" applyAlignment="1" applyProtection="1">
      <alignment horizontal="center" vertical="center" wrapText="1"/>
      <protection hidden="1"/>
    </xf>
    <xf numFmtId="0" fontId="7" fillId="2" borderId="2" xfId="0" applyFont="1" applyFill="1" applyBorder="1" applyAlignment="1" applyProtection="1">
      <alignment horizontal="center" vertical="center" wrapText="1"/>
      <protection hidden="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104775</xdr:colOff>
      <xdr:row>0</xdr:row>
      <xdr:rowOff>742950</xdr:rowOff>
    </xdr:to>
    <xdr:pic>
      <xdr:nvPicPr>
        <xdr:cNvPr id="1027" name="Imagen 1">
          <a:extLst>
            <a:ext uri="{FF2B5EF4-FFF2-40B4-BE49-F238E27FC236}">
              <a16:creationId xmlns:a16="http://schemas.microsoft.com/office/drawing/2014/main" id="{02CE7EE1-8A50-4CCA-81BC-A08D5AD17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5"/>
  <sheetViews>
    <sheetView showGridLines="0" tabSelected="1" topLeftCell="AI22" zoomScale="70" zoomScaleNormal="70" workbookViewId="0">
      <selection activeCell="H11" sqref="H11"/>
    </sheetView>
  </sheetViews>
  <sheetFormatPr baseColWidth="10" defaultColWidth="10.85546875" defaultRowHeight="15" zeroHeight="1" x14ac:dyDescent="0.25"/>
  <cols>
    <col min="1" max="1" width="6.85546875" style="19" customWidth="1"/>
    <col min="2" max="2" width="25.5703125" style="19" customWidth="1"/>
    <col min="3" max="3" width="12.28515625" style="19" customWidth="1"/>
    <col min="4" max="4" width="9" style="19" customWidth="1"/>
    <col min="5" max="5" width="47.5703125" style="19" customWidth="1"/>
    <col min="6" max="6" width="15.5703125" style="19" customWidth="1"/>
    <col min="7" max="7" width="15.7109375" style="19" customWidth="1"/>
    <col min="8" max="10" width="19.140625" style="19" customWidth="1"/>
    <col min="11" max="11" width="8.140625" style="19" customWidth="1"/>
    <col min="12" max="12" width="18.42578125" style="19" customWidth="1"/>
    <col min="13" max="13" width="17.140625" style="19" customWidth="1"/>
    <col min="14" max="14" width="19.28515625" style="19" customWidth="1"/>
    <col min="15" max="15" width="11.7109375" style="19" customWidth="1"/>
    <col min="16" max="17" width="16.140625" style="19" customWidth="1"/>
    <col min="18" max="18" width="17.42578125" style="19" customWidth="1"/>
    <col min="19" max="19" width="17.85546875" style="72" customWidth="1"/>
    <col min="20" max="22" width="17.85546875" style="19" customWidth="1"/>
    <col min="23" max="23" width="17.85546875" style="73" customWidth="1"/>
    <col min="24" max="24" width="19.28515625" style="19" customWidth="1"/>
    <col min="25" max="26" width="16.5703125" style="19" customWidth="1"/>
    <col min="27" max="27" width="70.140625" style="19" customWidth="1"/>
    <col min="28" max="28" width="31.85546875" style="19" customWidth="1"/>
    <col min="29" max="29" width="19.5703125" style="11" customWidth="1"/>
    <col min="30" max="30" width="16.5703125" style="11" customWidth="1"/>
    <col min="31" max="31" width="20.85546875" style="11" customWidth="1"/>
    <col min="32" max="32" width="87.28515625" style="19" customWidth="1"/>
    <col min="33" max="33" width="54" style="19" customWidth="1"/>
    <col min="34" max="34" width="19.85546875" style="72" customWidth="1"/>
    <col min="35" max="36" width="16.5703125" style="19" customWidth="1"/>
    <col min="37" max="37" width="98.5703125" style="19" customWidth="1"/>
    <col min="38" max="38" width="24.5703125" style="73" customWidth="1"/>
    <col min="39" max="39" width="18.5703125" style="142" customWidth="1"/>
    <col min="40" max="40" width="18.5703125" style="11" customWidth="1"/>
    <col min="41" max="41" width="16.5703125" style="11" customWidth="1"/>
    <col min="42" max="42" width="42.7109375" style="19" customWidth="1"/>
    <col min="43" max="43" width="42.42578125" style="73" customWidth="1"/>
    <col min="44" max="44" width="23.42578125" style="11" customWidth="1"/>
    <col min="45" max="45" width="24" style="11" customWidth="1"/>
    <col min="46" max="46" width="21.5703125" style="11" customWidth="1"/>
    <col min="47" max="47" width="76.140625" style="19" customWidth="1"/>
    <col min="48" max="16384" width="10.85546875" style="19"/>
  </cols>
  <sheetData>
    <row r="1" spans="1:47" ht="70.5" customHeight="1" x14ac:dyDescent="0.25">
      <c r="A1" s="146" t="s">
        <v>0</v>
      </c>
      <c r="B1" s="147"/>
      <c r="C1" s="147"/>
      <c r="D1" s="147"/>
      <c r="E1" s="147"/>
      <c r="F1" s="147"/>
      <c r="G1" s="147"/>
      <c r="H1" s="147"/>
      <c r="I1" s="147"/>
      <c r="J1" s="147"/>
      <c r="K1" s="147"/>
      <c r="L1" s="147"/>
      <c r="M1" s="147"/>
      <c r="N1" s="148" t="s">
        <v>1</v>
      </c>
      <c r="O1" s="148"/>
      <c r="P1" s="148"/>
      <c r="Q1" s="148"/>
      <c r="R1" s="148"/>
      <c r="S1" s="19"/>
      <c r="W1" s="19"/>
      <c r="AH1" s="19"/>
      <c r="AL1" s="19"/>
      <c r="AM1" s="11"/>
      <c r="AQ1" s="19"/>
    </row>
    <row r="2" spans="1:47" ht="23.45" customHeight="1" x14ac:dyDescent="0.25">
      <c r="A2" s="149" t="s">
        <v>2</v>
      </c>
      <c r="B2" s="150"/>
      <c r="C2" s="150"/>
      <c r="D2" s="150"/>
      <c r="E2" s="150"/>
      <c r="F2" s="150"/>
      <c r="G2" s="150"/>
      <c r="H2" s="150"/>
      <c r="I2" s="150"/>
      <c r="J2" s="150"/>
      <c r="K2" s="150"/>
      <c r="L2" s="150"/>
      <c r="M2" s="150"/>
      <c r="N2" s="150"/>
      <c r="O2" s="150"/>
      <c r="P2" s="150"/>
      <c r="Q2" s="150"/>
      <c r="R2" s="150"/>
      <c r="S2" s="19"/>
      <c r="W2" s="19"/>
      <c r="AH2" s="19"/>
      <c r="AL2" s="19"/>
      <c r="AM2" s="11"/>
      <c r="AQ2" s="19"/>
    </row>
    <row r="3" spans="1:47" x14ac:dyDescent="0.25">
      <c r="E3" s="20"/>
      <c r="S3" s="19"/>
      <c r="W3" s="19"/>
      <c r="AH3" s="19"/>
      <c r="AL3" s="19"/>
      <c r="AM3" s="11"/>
      <c r="AQ3" s="19"/>
    </row>
    <row r="4" spans="1:47" ht="29.1" customHeight="1" x14ac:dyDescent="0.25">
      <c r="A4" s="151" t="s">
        <v>3</v>
      </c>
      <c r="B4" s="151"/>
      <c r="C4" s="152" t="s">
        <v>4</v>
      </c>
      <c r="D4" s="153"/>
      <c r="E4" s="154"/>
      <c r="G4" s="151" t="s">
        <v>5</v>
      </c>
      <c r="H4" s="151"/>
      <c r="I4" s="151"/>
      <c r="J4" s="151"/>
      <c r="K4" s="151"/>
      <c r="L4" s="151"/>
      <c r="M4" s="151"/>
      <c r="S4" s="19"/>
      <c r="W4" s="19"/>
      <c r="AH4" s="19"/>
      <c r="AL4" s="19"/>
      <c r="AM4" s="11"/>
      <c r="AQ4" s="19"/>
    </row>
    <row r="5" spans="1:47" ht="14.45" customHeight="1" x14ac:dyDescent="0.25">
      <c r="A5" s="151"/>
      <c r="B5" s="151"/>
      <c r="C5" s="149"/>
      <c r="D5" s="150"/>
      <c r="E5" s="155"/>
      <c r="G5" s="89" t="s">
        <v>6</v>
      </c>
      <c r="H5" s="89" t="s">
        <v>7</v>
      </c>
      <c r="I5" s="159" t="s">
        <v>8</v>
      </c>
      <c r="J5" s="160"/>
      <c r="K5" s="160"/>
      <c r="L5" s="160"/>
      <c r="M5" s="161"/>
      <c r="S5" s="19"/>
      <c r="W5" s="19"/>
      <c r="AH5" s="19"/>
      <c r="AL5" s="19"/>
      <c r="AM5" s="11"/>
      <c r="AQ5" s="19"/>
    </row>
    <row r="6" spans="1:47" ht="14.45" customHeight="1" x14ac:dyDescent="0.25">
      <c r="A6" s="151"/>
      <c r="B6" s="151"/>
      <c r="C6" s="149"/>
      <c r="D6" s="150"/>
      <c r="E6" s="155"/>
      <c r="G6" s="107">
        <v>1</v>
      </c>
      <c r="H6" s="107" t="s">
        <v>9</v>
      </c>
      <c r="I6" s="143" t="s">
        <v>10</v>
      </c>
      <c r="J6" s="144"/>
      <c r="K6" s="144"/>
      <c r="L6" s="144"/>
      <c r="M6" s="145"/>
      <c r="S6" s="19"/>
      <c r="W6" s="19"/>
      <c r="AH6" s="19"/>
      <c r="AL6" s="19"/>
      <c r="AM6" s="11"/>
      <c r="AQ6" s="19"/>
    </row>
    <row r="7" spans="1:47" ht="84.75" customHeight="1" x14ac:dyDescent="0.25">
      <c r="A7" s="151"/>
      <c r="B7" s="151"/>
      <c r="C7" s="149"/>
      <c r="D7" s="150"/>
      <c r="E7" s="155"/>
      <c r="G7" s="107">
        <v>2</v>
      </c>
      <c r="H7" s="107" t="s">
        <v>11</v>
      </c>
      <c r="I7" s="143" t="s">
        <v>12</v>
      </c>
      <c r="J7" s="144"/>
      <c r="K7" s="144"/>
      <c r="L7" s="144"/>
      <c r="M7" s="145"/>
      <c r="S7" s="19"/>
      <c r="W7" s="19"/>
      <c r="AH7" s="19"/>
      <c r="AL7" s="19"/>
      <c r="AM7" s="11"/>
      <c r="AQ7" s="19"/>
    </row>
    <row r="8" spans="1:47" ht="75" customHeight="1" x14ac:dyDescent="0.25">
      <c r="A8" s="151"/>
      <c r="B8" s="151"/>
      <c r="C8" s="156"/>
      <c r="D8" s="157"/>
      <c r="E8" s="158"/>
      <c r="G8" s="107">
        <v>3</v>
      </c>
      <c r="H8" s="107" t="s">
        <v>13</v>
      </c>
      <c r="I8" s="143" t="s">
        <v>14</v>
      </c>
      <c r="J8" s="144"/>
      <c r="K8" s="144"/>
      <c r="L8" s="144"/>
      <c r="M8" s="145"/>
      <c r="S8" s="19"/>
      <c r="W8" s="19"/>
      <c r="AH8" s="19"/>
      <c r="AL8" s="19"/>
      <c r="AM8" s="11"/>
      <c r="AQ8" s="19"/>
    </row>
    <row r="9" spans="1:47" s="122" customFormat="1" ht="75" customHeight="1" x14ac:dyDescent="0.25">
      <c r="A9" s="121"/>
      <c r="B9" s="121"/>
      <c r="C9" s="121"/>
      <c r="D9" s="121"/>
      <c r="E9" s="121"/>
      <c r="G9" s="107">
        <v>4</v>
      </c>
      <c r="H9" s="107" t="s">
        <v>15</v>
      </c>
      <c r="I9" s="143" t="s">
        <v>16</v>
      </c>
      <c r="J9" s="144"/>
      <c r="K9" s="144"/>
      <c r="L9" s="144"/>
      <c r="M9" s="145"/>
      <c r="AC9" s="123"/>
      <c r="AD9" s="123"/>
      <c r="AE9" s="123"/>
      <c r="AM9" s="123"/>
      <c r="AN9" s="123"/>
      <c r="AO9" s="123"/>
      <c r="AR9" s="123"/>
      <c r="AS9" s="123"/>
      <c r="AT9" s="123"/>
    </row>
    <row r="10" spans="1:47" s="122" customFormat="1" ht="75" customHeight="1" x14ac:dyDescent="0.25">
      <c r="A10" s="121"/>
      <c r="B10" s="121"/>
      <c r="C10" s="121"/>
      <c r="D10" s="121"/>
      <c r="E10" s="121"/>
      <c r="G10" s="126">
        <v>5</v>
      </c>
      <c r="H10" s="126" t="s">
        <v>192</v>
      </c>
      <c r="I10" s="143" t="s">
        <v>191</v>
      </c>
      <c r="J10" s="144"/>
      <c r="K10" s="144"/>
      <c r="L10" s="144"/>
      <c r="M10" s="145"/>
      <c r="AC10" s="123"/>
      <c r="AD10" s="123"/>
      <c r="AE10" s="123"/>
      <c r="AM10" s="123"/>
      <c r="AN10" s="123"/>
      <c r="AO10" s="123"/>
      <c r="AR10" s="123"/>
      <c r="AS10" s="123"/>
      <c r="AT10" s="123"/>
    </row>
    <row r="11" spans="1:47" ht="15.75" thickBot="1" x14ac:dyDescent="0.3">
      <c r="S11" s="19"/>
      <c r="W11" s="19"/>
      <c r="AH11" s="19"/>
      <c r="AL11" s="19"/>
      <c r="AM11" s="11"/>
      <c r="AQ11" s="19"/>
    </row>
    <row r="12" spans="1:47" s="11" customFormat="1" ht="14.45" customHeight="1" x14ac:dyDescent="0.25">
      <c r="A12" s="162" t="s">
        <v>17</v>
      </c>
      <c r="B12" s="163"/>
      <c r="C12" s="205" t="s">
        <v>18</v>
      </c>
      <c r="D12" s="206"/>
      <c r="E12" s="206"/>
      <c r="F12" s="206"/>
      <c r="G12" s="206"/>
      <c r="H12" s="206"/>
      <c r="I12" s="206"/>
      <c r="J12" s="206"/>
      <c r="K12" s="206"/>
      <c r="L12" s="206"/>
      <c r="M12" s="206"/>
      <c r="N12" s="206"/>
      <c r="O12" s="206"/>
      <c r="P12" s="206"/>
      <c r="Q12" s="206"/>
      <c r="R12" s="207"/>
      <c r="S12" s="178" t="s">
        <v>19</v>
      </c>
      <c r="T12" s="179"/>
      <c r="U12" s="179"/>
      <c r="V12" s="179"/>
      <c r="W12" s="180"/>
      <c r="X12" s="175" t="s">
        <v>20</v>
      </c>
      <c r="Y12" s="176"/>
      <c r="Z12" s="176"/>
      <c r="AA12" s="176"/>
      <c r="AB12" s="177"/>
      <c r="AC12" s="202" t="s">
        <v>20</v>
      </c>
      <c r="AD12" s="203"/>
      <c r="AE12" s="203"/>
      <c r="AF12" s="203"/>
      <c r="AG12" s="204"/>
      <c r="AH12" s="199" t="s">
        <v>20</v>
      </c>
      <c r="AI12" s="200"/>
      <c r="AJ12" s="200"/>
      <c r="AK12" s="200"/>
      <c r="AL12" s="201"/>
      <c r="AM12" s="196" t="s">
        <v>20</v>
      </c>
      <c r="AN12" s="197"/>
      <c r="AO12" s="197"/>
      <c r="AP12" s="197"/>
      <c r="AQ12" s="198"/>
      <c r="AR12" s="169" t="s">
        <v>21</v>
      </c>
      <c r="AS12" s="170"/>
      <c r="AT12" s="170"/>
      <c r="AU12" s="171"/>
    </row>
    <row r="13" spans="1:47" s="11" customFormat="1" ht="14.45" customHeight="1" x14ac:dyDescent="0.25">
      <c r="A13" s="164"/>
      <c r="B13" s="165"/>
      <c r="C13" s="208"/>
      <c r="D13" s="168"/>
      <c r="E13" s="168"/>
      <c r="F13" s="168"/>
      <c r="G13" s="168"/>
      <c r="H13" s="168"/>
      <c r="I13" s="168"/>
      <c r="J13" s="168"/>
      <c r="K13" s="168"/>
      <c r="L13" s="168"/>
      <c r="M13" s="168"/>
      <c r="N13" s="168"/>
      <c r="O13" s="168"/>
      <c r="P13" s="168"/>
      <c r="Q13" s="168"/>
      <c r="R13" s="209"/>
      <c r="S13" s="181"/>
      <c r="T13" s="182"/>
      <c r="U13" s="182"/>
      <c r="V13" s="182"/>
      <c r="W13" s="183"/>
      <c r="X13" s="184" t="s">
        <v>22</v>
      </c>
      <c r="Y13" s="185"/>
      <c r="Z13" s="185"/>
      <c r="AA13" s="185"/>
      <c r="AB13" s="186"/>
      <c r="AC13" s="187" t="s">
        <v>23</v>
      </c>
      <c r="AD13" s="188"/>
      <c r="AE13" s="188"/>
      <c r="AF13" s="188"/>
      <c r="AG13" s="189"/>
      <c r="AH13" s="190" t="s">
        <v>24</v>
      </c>
      <c r="AI13" s="191"/>
      <c r="AJ13" s="191"/>
      <c r="AK13" s="191"/>
      <c r="AL13" s="192"/>
      <c r="AM13" s="193" t="s">
        <v>25</v>
      </c>
      <c r="AN13" s="194"/>
      <c r="AO13" s="194"/>
      <c r="AP13" s="194"/>
      <c r="AQ13" s="195"/>
      <c r="AR13" s="172" t="s">
        <v>26</v>
      </c>
      <c r="AS13" s="173"/>
      <c r="AT13" s="173"/>
      <c r="AU13" s="174"/>
    </row>
    <row r="14" spans="1:47" s="11" customFormat="1" ht="14.45" customHeight="1" x14ac:dyDescent="0.25">
      <c r="A14" s="166"/>
      <c r="B14" s="167"/>
      <c r="C14" s="105"/>
      <c r="D14" s="85"/>
      <c r="E14" s="85"/>
      <c r="F14" s="85"/>
      <c r="G14" s="85"/>
      <c r="H14" s="85"/>
      <c r="I14" s="168" t="s">
        <v>27</v>
      </c>
      <c r="J14" s="168"/>
      <c r="K14" s="85"/>
      <c r="L14" s="85"/>
      <c r="M14" s="85"/>
      <c r="N14" s="85"/>
      <c r="O14" s="85"/>
      <c r="P14" s="85"/>
      <c r="Q14" s="85"/>
      <c r="R14" s="108"/>
      <c r="S14" s="90"/>
      <c r="T14" s="91"/>
      <c r="U14" s="91"/>
      <c r="V14" s="91"/>
      <c r="W14" s="92"/>
      <c r="X14" s="93"/>
      <c r="Y14" s="94"/>
      <c r="Z14" s="94"/>
      <c r="AA14" s="94"/>
      <c r="AB14" s="95"/>
      <c r="AC14" s="96"/>
      <c r="AD14" s="97"/>
      <c r="AE14" s="97"/>
      <c r="AF14" s="97"/>
      <c r="AG14" s="98"/>
      <c r="AH14" s="99"/>
      <c r="AI14" s="100"/>
      <c r="AJ14" s="100"/>
      <c r="AK14" s="100"/>
      <c r="AL14" s="101"/>
      <c r="AM14" s="129"/>
      <c r="AN14" s="130"/>
      <c r="AO14" s="130"/>
      <c r="AP14" s="102"/>
      <c r="AQ14" s="103"/>
      <c r="AR14" s="86"/>
      <c r="AS14" s="87"/>
      <c r="AT14" s="87"/>
      <c r="AU14" s="88"/>
    </row>
    <row r="15" spans="1:47" s="11" customFormat="1" ht="60" x14ac:dyDescent="0.25">
      <c r="A15" s="105" t="s">
        <v>28</v>
      </c>
      <c r="B15" s="106" t="s">
        <v>29</v>
      </c>
      <c r="C15" s="105" t="s">
        <v>30</v>
      </c>
      <c r="D15" s="85" t="s">
        <v>31</v>
      </c>
      <c r="E15" s="85" t="s">
        <v>32</v>
      </c>
      <c r="F15" s="85" t="s">
        <v>33</v>
      </c>
      <c r="G15" s="85" t="s">
        <v>34</v>
      </c>
      <c r="H15" s="85" t="s">
        <v>35</v>
      </c>
      <c r="I15" s="85" t="s">
        <v>36</v>
      </c>
      <c r="J15" s="85" t="s">
        <v>37</v>
      </c>
      <c r="K15" s="85" t="s">
        <v>38</v>
      </c>
      <c r="L15" s="85" t="s">
        <v>39</v>
      </c>
      <c r="M15" s="85" t="s">
        <v>40</v>
      </c>
      <c r="N15" s="85" t="s">
        <v>41</v>
      </c>
      <c r="O15" s="85" t="s">
        <v>42</v>
      </c>
      <c r="P15" s="85" t="s">
        <v>43</v>
      </c>
      <c r="Q15" s="85" t="s">
        <v>44</v>
      </c>
      <c r="R15" s="108" t="s">
        <v>45</v>
      </c>
      <c r="S15" s="90" t="s">
        <v>46</v>
      </c>
      <c r="T15" s="91" t="s">
        <v>47</v>
      </c>
      <c r="U15" s="91" t="s">
        <v>48</v>
      </c>
      <c r="V15" s="91" t="s">
        <v>49</v>
      </c>
      <c r="W15" s="92" t="s">
        <v>50</v>
      </c>
      <c r="X15" s="93" t="s">
        <v>51</v>
      </c>
      <c r="Y15" s="94" t="s">
        <v>52</v>
      </c>
      <c r="Z15" s="94" t="s">
        <v>53</v>
      </c>
      <c r="AA15" s="94" t="s">
        <v>54</v>
      </c>
      <c r="AB15" s="95" t="s">
        <v>55</v>
      </c>
      <c r="AC15" s="96" t="s">
        <v>51</v>
      </c>
      <c r="AD15" s="97" t="s">
        <v>52</v>
      </c>
      <c r="AE15" s="97" t="s">
        <v>53</v>
      </c>
      <c r="AF15" s="97" t="s">
        <v>54</v>
      </c>
      <c r="AG15" s="98" t="s">
        <v>55</v>
      </c>
      <c r="AH15" s="99" t="s">
        <v>51</v>
      </c>
      <c r="AI15" s="100" t="s">
        <v>52</v>
      </c>
      <c r="AJ15" s="100" t="s">
        <v>53</v>
      </c>
      <c r="AK15" s="100" t="s">
        <v>54</v>
      </c>
      <c r="AL15" s="101" t="s">
        <v>55</v>
      </c>
      <c r="AM15" s="129" t="s">
        <v>51</v>
      </c>
      <c r="AN15" s="130" t="s">
        <v>52</v>
      </c>
      <c r="AO15" s="130" t="s">
        <v>53</v>
      </c>
      <c r="AP15" s="102" t="s">
        <v>54</v>
      </c>
      <c r="AQ15" s="103" t="s">
        <v>55</v>
      </c>
      <c r="AR15" s="86" t="s">
        <v>51</v>
      </c>
      <c r="AS15" s="87" t="s">
        <v>56</v>
      </c>
      <c r="AT15" s="87" t="s">
        <v>57</v>
      </c>
      <c r="AU15" s="88" t="s">
        <v>58</v>
      </c>
    </row>
    <row r="16" spans="1:47" ht="165" x14ac:dyDescent="0.25">
      <c r="A16" s="21">
        <v>2</v>
      </c>
      <c r="B16" s="104" t="s">
        <v>59</v>
      </c>
      <c r="C16" s="21">
        <v>1</v>
      </c>
      <c r="D16" s="22">
        <v>1</v>
      </c>
      <c r="E16" s="22" t="s">
        <v>60</v>
      </c>
      <c r="F16" s="23">
        <f>+(0.25)*80%</f>
        <v>0.2</v>
      </c>
      <c r="G16" s="22" t="s">
        <v>61</v>
      </c>
      <c r="H16" s="22" t="s">
        <v>62</v>
      </c>
      <c r="I16" s="22" t="s">
        <v>63</v>
      </c>
      <c r="J16" s="22" t="s">
        <v>64</v>
      </c>
      <c r="K16" s="22">
        <v>0</v>
      </c>
      <c r="L16" s="22" t="s">
        <v>65</v>
      </c>
      <c r="M16" s="22" t="s">
        <v>66</v>
      </c>
      <c r="N16" s="24" t="s">
        <v>67</v>
      </c>
      <c r="O16" s="22">
        <v>1</v>
      </c>
      <c r="P16" s="24" t="s">
        <v>67</v>
      </c>
      <c r="Q16" s="24" t="s">
        <v>67</v>
      </c>
      <c r="R16" s="25">
        <f>C16</f>
        <v>1</v>
      </c>
      <c r="S16" s="21" t="s">
        <v>68</v>
      </c>
      <c r="T16" s="22" t="s">
        <v>69</v>
      </c>
      <c r="U16" s="22" t="s">
        <v>70</v>
      </c>
      <c r="V16" s="22" t="s">
        <v>71</v>
      </c>
      <c r="W16" s="25" t="s">
        <v>72</v>
      </c>
      <c r="X16" s="30" t="str">
        <f>N16</f>
        <v>No programada</v>
      </c>
      <c r="Y16" s="112" t="s">
        <v>67</v>
      </c>
      <c r="Z16" s="112" t="s">
        <v>67</v>
      </c>
      <c r="AA16" s="112" t="s">
        <v>73</v>
      </c>
      <c r="AB16" s="113" t="s">
        <v>67</v>
      </c>
      <c r="AC16" s="9">
        <f>O16</f>
        <v>1</v>
      </c>
      <c r="AD16" s="114">
        <v>1</v>
      </c>
      <c r="AE16" s="115">
        <f>IF(AD16/AC16&gt;100%,100%,AD16/AC16)</f>
        <v>1</v>
      </c>
      <c r="AF16" s="112" t="s">
        <v>74</v>
      </c>
      <c r="AG16" s="113" t="s">
        <v>75</v>
      </c>
      <c r="AH16" s="26" t="str">
        <f>P16</f>
        <v>No programada</v>
      </c>
      <c r="AI16" s="22" t="s">
        <v>67</v>
      </c>
      <c r="AJ16" s="27" t="s">
        <v>67</v>
      </c>
      <c r="AK16" s="22" t="s">
        <v>76</v>
      </c>
      <c r="AL16" s="25" t="s">
        <v>67</v>
      </c>
      <c r="AM16" s="126" t="s">
        <v>67</v>
      </c>
      <c r="AN16" s="126" t="s">
        <v>67</v>
      </c>
      <c r="AO16" s="138" t="s">
        <v>67</v>
      </c>
      <c r="AP16" s="127" t="s">
        <v>76</v>
      </c>
      <c r="AQ16" s="25" t="s">
        <v>67</v>
      </c>
      <c r="AR16" s="15">
        <f>R16</f>
        <v>1</v>
      </c>
      <c r="AS16" s="107">
        <v>1</v>
      </c>
      <c r="AT16" s="6">
        <v>1</v>
      </c>
      <c r="AU16" s="113" t="s">
        <v>77</v>
      </c>
    </row>
    <row r="17" spans="1:47" ht="409.5" x14ac:dyDescent="0.25">
      <c r="A17" s="21">
        <v>2</v>
      </c>
      <c r="B17" s="104" t="s">
        <v>59</v>
      </c>
      <c r="C17" s="26">
        <v>1</v>
      </c>
      <c r="D17" s="28">
        <v>2</v>
      </c>
      <c r="E17" s="22" t="s">
        <v>78</v>
      </c>
      <c r="F17" s="23">
        <f>+(0.25)*80%</f>
        <v>0.2</v>
      </c>
      <c r="G17" s="22" t="s">
        <v>79</v>
      </c>
      <c r="H17" s="22" t="s">
        <v>80</v>
      </c>
      <c r="I17" s="22" t="s">
        <v>81</v>
      </c>
      <c r="J17" s="22" t="s">
        <v>82</v>
      </c>
      <c r="K17" s="22">
        <v>0</v>
      </c>
      <c r="L17" s="22" t="s">
        <v>83</v>
      </c>
      <c r="M17" s="22" t="s">
        <v>80</v>
      </c>
      <c r="N17" s="24">
        <v>1</v>
      </c>
      <c r="O17" s="24">
        <v>1</v>
      </c>
      <c r="P17" s="24">
        <v>1</v>
      </c>
      <c r="Q17" s="24">
        <v>1</v>
      </c>
      <c r="R17" s="29">
        <f>C17</f>
        <v>1</v>
      </c>
      <c r="S17" s="21" t="s">
        <v>68</v>
      </c>
      <c r="T17" s="22" t="s">
        <v>84</v>
      </c>
      <c r="U17" s="22" t="s">
        <v>85</v>
      </c>
      <c r="V17" s="22" t="s">
        <v>86</v>
      </c>
      <c r="W17" s="25" t="s">
        <v>87</v>
      </c>
      <c r="X17" s="30">
        <f>N17</f>
        <v>1</v>
      </c>
      <c r="Y17" s="116">
        <v>1</v>
      </c>
      <c r="Z17" s="116">
        <v>1</v>
      </c>
      <c r="AA17" s="112" t="s">
        <v>88</v>
      </c>
      <c r="AB17" s="113" t="s">
        <v>89</v>
      </c>
      <c r="AC17" s="8">
        <f t="shared" ref="AC17:AC23" si="0">O17</f>
        <v>1</v>
      </c>
      <c r="AD17" s="117">
        <v>1</v>
      </c>
      <c r="AE17" s="115">
        <f t="shared" ref="AE17:AE19" si="1">IF(AD17/AC17&gt;100%,100%,AD17/AC17)</f>
        <v>1</v>
      </c>
      <c r="AF17" s="112" t="s">
        <v>90</v>
      </c>
      <c r="AG17" s="113" t="s">
        <v>91</v>
      </c>
      <c r="AH17" s="26">
        <f t="shared" ref="AH17:AH22" si="2">P17</f>
        <v>1</v>
      </c>
      <c r="AI17" s="24">
        <v>1</v>
      </c>
      <c r="AJ17" s="27">
        <f>IF(AI17/AH17&gt;100%,100%,AI17/AH17)</f>
        <v>1</v>
      </c>
      <c r="AK17" s="22" t="s">
        <v>92</v>
      </c>
      <c r="AL17" s="128" t="s">
        <v>93</v>
      </c>
      <c r="AM17" s="6">
        <f t="shared" ref="AM17:AN23" si="3">Q17</f>
        <v>1</v>
      </c>
      <c r="AN17" s="6">
        <f t="shared" si="3"/>
        <v>1</v>
      </c>
      <c r="AO17" s="139">
        <f>IF(AN17/AM17&gt;100%,100%,AN17/AM17)</f>
        <v>1</v>
      </c>
      <c r="AP17" s="134" t="s">
        <v>94</v>
      </c>
      <c r="AQ17" s="132" t="s">
        <v>95</v>
      </c>
      <c r="AR17" s="14">
        <f t="shared" ref="AR17:AR23" si="4">R17</f>
        <v>1</v>
      </c>
      <c r="AS17" s="7">
        <v>1</v>
      </c>
      <c r="AT17" s="7">
        <v>1</v>
      </c>
      <c r="AU17" s="113" t="s">
        <v>96</v>
      </c>
    </row>
    <row r="18" spans="1:47" ht="300" x14ac:dyDescent="0.25">
      <c r="A18" s="21">
        <v>7</v>
      </c>
      <c r="B18" s="104" t="s">
        <v>97</v>
      </c>
      <c r="C18" s="21">
        <v>4</v>
      </c>
      <c r="D18" s="28">
        <v>3</v>
      </c>
      <c r="E18" s="22" t="s">
        <v>98</v>
      </c>
      <c r="F18" s="23">
        <f>+(0.25)*80%</f>
        <v>0.2</v>
      </c>
      <c r="G18" s="22" t="s">
        <v>79</v>
      </c>
      <c r="H18" s="22" t="s">
        <v>99</v>
      </c>
      <c r="I18" s="22" t="s">
        <v>100</v>
      </c>
      <c r="J18" s="22" t="s">
        <v>64</v>
      </c>
      <c r="K18" s="22">
        <v>0</v>
      </c>
      <c r="L18" s="22" t="s">
        <v>65</v>
      </c>
      <c r="M18" s="22" t="s">
        <v>100</v>
      </c>
      <c r="N18" s="22">
        <v>1</v>
      </c>
      <c r="O18" s="22">
        <v>1</v>
      </c>
      <c r="P18" s="22">
        <v>1</v>
      </c>
      <c r="Q18" s="22">
        <v>1</v>
      </c>
      <c r="R18" s="25">
        <f>C18</f>
        <v>4</v>
      </c>
      <c r="S18" s="21" t="s">
        <v>68</v>
      </c>
      <c r="T18" s="22" t="s">
        <v>101</v>
      </c>
      <c r="U18" s="22" t="s">
        <v>102</v>
      </c>
      <c r="V18" s="22" t="s">
        <v>103</v>
      </c>
      <c r="W18" s="25" t="s">
        <v>101</v>
      </c>
      <c r="X18" s="32">
        <f>N18</f>
        <v>1</v>
      </c>
      <c r="Y18" s="112">
        <v>1</v>
      </c>
      <c r="Z18" s="116">
        <v>1</v>
      </c>
      <c r="AA18" s="112" t="s">
        <v>104</v>
      </c>
      <c r="AB18" s="113" t="s">
        <v>105</v>
      </c>
      <c r="AC18" s="9">
        <f t="shared" si="0"/>
        <v>1</v>
      </c>
      <c r="AD18" s="114">
        <v>1</v>
      </c>
      <c r="AE18" s="115">
        <f t="shared" si="1"/>
        <v>1</v>
      </c>
      <c r="AF18" s="112" t="s">
        <v>106</v>
      </c>
      <c r="AG18" s="113" t="s">
        <v>107</v>
      </c>
      <c r="AH18" s="21">
        <f t="shared" si="2"/>
        <v>1</v>
      </c>
      <c r="AI18" s="22">
        <v>1</v>
      </c>
      <c r="AJ18" s="27">
        <f>IF(AI18/AH18&gt;100%,100%,AI18/AH18)</f>
        <v>1</v>
      </c>
      <c r="AK18" s="22" t="s">
        <v>108</v>
      </c>
      <c r="AL18" s="25" t="s">
        <v>109</v>
      </c>
      <c r="AM18" s="9">
        <f t="shared" si="3"/>
        <v>1</v>
      </c>
      <c r="AN18" s="126">
        <v>1</v>
      </c>
      <c r="AO18" s="138">
        <f>IF(AN18/AM18&gt;100%,100%,AN18/AM18)</f>
        <v>1</v>
      </c>
      <c r="AP18" s="131" t="s">
        <v>110</v>
      </c>
      <c r="AQ18" s="135" t="s">
        <v>111</v>
      </c>
      <c r="AR18" s="15">
        <f t="shared" si="4"/>
        <v>4</v>
      </c>
      <c r="AS18" s="107">
        <v>4</v>
      </c>
      <c r="AT18" s="6">
        <v>1</v>
      </c>
      <c r="AU18" s="25" t="s">
        <v>112</v>
      </c>
    </row>
    <row r="19" spans="1:47" ht="249" customHeight="1" x14ac:dyDescent="0.25">
      <c r="A19" s="21">
        <v>1</v>
      </c>
      <c r="B19" s="104" t="s">
        <v>113</v>
      </c>
      <c r="C19" s="26">
        <v>1</v>
      </c>
      <c r="D19" s="28">
        <v>4</v>
      </c>
      <c r="E19" s="22" t="s">
        <v>114</v>
      </c>
      <c r="F19" s="23">
        <f>+(0.25)*80%</f>
        <v>0.2</v>
      </c>
      <c r="G19" s="22" t="s">
        <v>79</v>
      </c>
      <c r="H19" s="22" t="s">
        <v>115</v>
      </c>
      <c r="I19" s="22" t="s">
        <v>116</v>
      </c>
      <c r="J19" s="22" t="s">
        <v>117</v>
      </c>
      <c r="K19" s="22">
        <v>0</v>
      </c>
      <c r="L19" s="22" t="s">
        <v>83</v>
      </c>
      <c r="M19" s="22" t="s">
        <v>118</v>
      </c>
      <c r="N19" s="24">
        <v>1</v>
      </c>
      <c r="O19" s="24">
        <v>1</v>
      </c>
      <c r="P19" s="31">
        <v>1</v>
      </c>
      <c r="Q19" s="31">
        <v>1</v>
      </c>
      <c r="R19" s="29">
        <f>C19</f>
        <v>1</v>
      </c>
      <c r="S19" s="21" t="s">
        <v>68</v>
      </c>
      <c r="T19" s="22" t="s">
        <v>119</v>
      </c>
      <c r="U19" s="22" t="s">
        <v>120</v>
      </c>
      <c r="V19" s="22" t="s">
        <v>4</v>
      </c>
      <c r="W19" s="25" t="s">
        <v>121</v>
      </c>
      <c r="X19" s="30">
        <f>N19</f>
        <v>1</v>
      </c>
      <c r="Y19" s="118">
        <v>1</v>
      </c>
      <c r="Z19" s="116">
        <v>1</v>
      </c>
      <c r="AA19" s="112" t="s">
        <v>122</v>
      </c>
      <c r="AB19" s="113" t="s">
        <v>123</v>
      </c>
      <c r="AC19" s="8">
        <f t="shared" si="0"/>
        <v>1</v>
      </c>
      <c r="AD19" s="117">
        <v>1</v>
      </c>
      <c r="AE19" s="115">
        <f t="shared" si="1"/>
        <v>1</v>
      </c>
      <c r="AF19" s="112" t="s">
        <v>124</v>
      </c>
      <c r="AG19" s="113" t="s">
        <v>125</v>
      </c>
      <c r="AH19" s="26">
        <f t="shared" si="2"/>
        <v>1</v>
      </c>
      <c r="AI19" s="24">
        <v>1</v>
      </c>
      <c r="AJ19" s="27">
        <f>IF(AI19/AH19&gt;100%,100%,AI19/AH19)</f>
        <v>1</v>
      </c>
      <c r="AK19" s="124" t="s">
        <v>126</v>
      </c>
      <c r="AL19" s="25"/>
      <c r="AM19" s="8">
        <f t="shared" si="3"/>
        <v>1</v>
      </c>
      <c r="AN19" s="6">
        <v>1</v>
      </c>
      <c r="AO19" s="139">
        <f>IF(AN19/AM19&gt;100%,100%,AN19/AM19)</f>
        <v>1</v>
      </c>
      <c r="AP19" s="134" t="s">
        <v>127</v>
      </c>
      <c r="AQ19" s="135" t="s">
        <v>128</v>
      </c>
      <c r="AR19" s="14">
        <f t="shared" si="4"/>
        <v>1</v>
      </c>
      <c r="AS19" s="7">
        <v>1</v>
      </c>
      <c r="AT19" s="6">
        <v>1</v>
      </c>
      <c r="AU19" s="25" t="s">
        <v>184</v>
      </c>
    </row>
    <row r="20" spans="1:47" s="33" customFormat="1" ht="24" customHeight="1" x14ac:dyDescent="0.25">
      <c r="A20" s="60"/>
      <c r="B20" s="46"/>
      <c r="C20" s="60"/>
      <c r="D20" s="42"/>
      <c r="E20" s="57" t="s">
        <v>129</v>
      </c>
      <c r="F20" s="44">
        <f>SUM(F16:F19)</f>
        <v>0.8</v>
      </c>
      <c r="G20" s="42"/>
      <c r="H20" s="42"/>
      <c r="I20" s="42"/>
      <c r="J20" s="42"/>
      <c r="K20" s="42"/>
      <c r="L20" s="42"/>
      <c r="M20" s="42"/>
      <c r="N20" s="44"/>
      <c r="O20" s="44"/>
      <c r="P20" s="44"/>
      <c r="Q20" s="44"/>
      <c r="R20" s="80"/>
      <c r="S20" s="60"/>
      <c r="T20" s="42"/>
      <c r="U20" s="42"/>
      <c r="V20" s="42"/>
      <c r="W20" s="48"/>
      <c r="X20" s="75"/>
      <c r="Y20" s="44"/>
      <c r="Z20" s="44">
        <f>AVERAGE(Z16:Z19)</f>
        <v>1</v>
      </c>
      <c r="AA20" s="42"/>
      <c r="AB20" s="48"/>
      <c r="AC20" s="66"/>
      <c r="AD20" s="58"/>
      <c r="AE20" s="109">
        <f>AVERAGE(AE16:AE19)*80%</f>
        <v>0.8</v>
      </c>
      <c r="AF20" s="42"/>
      <c r="AG20" s="48"/>
      <c r="AH20" s="71"/>
      <c r="AI20" s="44"/>
      <c r="AJ20" s="109">
        <f>AVERAGE(AJ16:AJ19)*80%</f>
        <v>0.8</v>
      </c>
      <c r="AK20" s="42"/>
      <c r="AL20" s="48"/>
      <c r="AM20" s="66"/>
      <c r="AN20" s="58"/>
      <c r="AO20" s="58">
        <f>AVERAGE(AO16:AO19)*80%</f>
        <v>0.8</v>
      </c>
      <c r="AP20" s="42"/>
      <c r="AQ20" s="48"/>
      <c r="AR20" s="67"/>
      <c r="AS20" s="58"/>
      <c r="AT20" s="109">
        <f>AVERAGE(AT16:AT19)*80%</f>
        <v>0.8</v>
      </c>
      <c r="AU20" s="48"/>
    </row>
    <row r="21" spans="1:47" s="35" customFormat="1" ht="246.75" customHeight="1" x14ac:dyDescent="0.25">
      <c r="A21" s="61">
        <v>7</v>
      </c>
      <c r="B21" s="39" t="s">
        <v>97</v>
      </c>
      <c r="C21" s="41">
        <v>0.8</v>
      </c>
      <c r="D21" s="34" t="s">
        <v>130</v>
      </c>
      <c r="E21" s="34" t="s">
        <v>131</v>
      </c>
      <c r="F21" s="36">
        <f>+(0.333333333333333)*20%</f>
        <v>6.6666666666666596E-2</v>
      </c>
      <c r="G21" s="34" t="s">
        <v>132</v>
      </c>
      <c r="H21" s="34" t="s">
        <v>133</v>
      </c>
      <c r="I21" s="34" t="s">
        <v>134</v>
      </c>
      <c r="J21" s="34" t="s">
        <v>135</v>
      </c>
      <c r="K21" s="34"/>
      <c r="L21" s="34" t="s">
        <v>136</v>
      </c>
      <c r="M21" s="37" t="s">
        <v>137</v>
      </c>
      <c r="N21" s="59" t="s">
        <v>67</v>
      </c>
      <c r="O21" s="59">
        <v>0.8</v>
      </c>
      <c r="P21" s="59" t="s">
        <v>67</v>
      </c>
      <c r="Q21" s="59">
        <v>0.8</v>
      </c>
      <c r="R21" s="81">
        <v>0.8</v>
      </c>
      <c r="S21" s="61" t="s">
        <v>68</v>
      </c>
      <c r="T21" s="34" t="s">
        <v>138</v>
      </c>
      <c r="U21" s="34" t="s">
        <v>138</v>
      </c>
      <c r="V21" s="34" t="s">
        <v>139</v>
      </c>
      <c r="W21" s="40" t="s">
        <v>140</v>
      </c>
      <c r="X21" s="76" t="str">
        <f>N21</f>
        <v>No programada</v>
      </c>
      <c r="Y21" s="34" t="s">
        <v>67</v>
      </c>
      <c r="Z21" s="34" t="s">
        <v>67</v>
      </c>
      <c r="AA21" s="34" t="s">
        <v>73</v>
      </c>
      <c r="AB21" s="40" t="s">
        <v>67</v>
      </c>
      <c r="AC21" s="74">
        <f t="shared" si="0"/>
        <v>0.8</v>
      </c>
      <c r="AD21" s="10">
        <v>0.45</v>
      </c>
      <c r="AE21" s="16">
        <f>IF(AD21/AC21&gt;100%,100%,AD21/AC21)</f>
        <v>0.5625</v>
      </c>
      <c r="AF21" s="119" t="s">
        <v>141</v>
      </c>
      <c r="AG21" s="40" t="s">
        <v>142</v>
      </c>
      <c r="AH21" s="41" t="str">
        <f t="shared" si="2"/>
        <v>No programada</v>
      </c>
      <c r="AI21" s="34" t="s">
        <v>67</v>
      </c>
      <c r="AJ21" s="34" t="s">
        <v>67</v>
      </c>
      <c r="AK21" s="34" t="s">
        <v>76</v>
      </c>
      <c r="AL21" s="40" t="s">
        <v>67</v>
      </c>
      <c r="AM21" s="140">
        <f t="shared" si="3"/>
        <v>0.8</v>
      </c>
      <c r="AN21" s="17">
        <v>0.85</v>
      </c>
      <c r="AO21" s="17">
        <f>IF(AN21/AM21&gt;100%,100%,AN21/AM21)</f>
        <v>1</v>
      </c>
      <c r="AP21" s="34" t="s">
        <v>185</v>
      </c>
      <c r="AQ21" s="40" t="s">
        <v>186</v>
      </c>
      <c r="AR21" s="68">
        <f t="shared" si="4"/>
        <v>0.8</v>
      </c>
      <c r="AS21" s="16">
        <f>(AD21+AN21)/2</f>
        <v>0.65</v>
      </c>
      <c r="AT21" s="16">
        <f>AS21/AR21</f>
        <v>0.8125</v>
      </c>
      <c r="AU21" s="120" t="s">
        <v>185</v>
      </c>
    </row>
    <row r="22" spans="1:47" s="35" customFormat="1" ht="330" x14ac:dyDescent="0.25">
      <c r="A22" s="61">
        <v>7</v>
      </c>
      <c r="B22" s="39" t="s">
        <v>97</v>
      </c>
      <c r="C22" s="41">
        <v>1</v>
      </c>
      <c r="D22" s="34" t="s">
        <v>143</v>
      </c>
      <c r="E22" s="34" t="s">
        <v>144</v>
      </c>
      <c r="F22" s="36">
        <f>+(0.333333333333333)*20%</f>
        <v>6.6666666666666596E-2</v>
      </c>
      <c r="G22" s="34" t="s">
        <v>132</v>
      </c>
      <c r="H22" s="34" t="s">
        <v>145</v>
      </c>
      <c r="I22" s="34" t="s">
        <v>146</v>
      </c>
      <c r="J22" s="34" t="s">
        <v>147</v>
      </c>
      <c r="K22" s="34"/>
      <c r="L22" s="34" t="s">
        <v>148</v>
      </c>
      <c r="M22" s="37" t="s">
        <v>149</v>
      </c>
      <c r="N22" s="38" t="s">
        <v>67</v>
      </c>
      <c r="O22" s="38">
        <v>0.7</v>
      </c>
      <c r="P22" s="38">
        <v>0.3</v>
      </c>
      <c r="Q22" s="38">
        <v>0</v>
      </c>
      <c r="R22" s="82">
        <v>1</v>
      </c>
      <c r="S22" s="61" t="s">
        <v>68</v>
      </c>
      <c r="T22" s="34" t="s">
        <v>150</v>
      </c>
      <c r="U22" s="34" t="s">
        <v>150</v>
      </c>
      <c r="V22" s="34" t="s">
        <v>139</v>
      </c>
      <c r="W22" s="40" t="s">
        <v>151</v>
      </c>
      <c r="X22" s="76" t="str">
        <f>N22</f>
        <v>No programada</v>
      </c>
      <c r="Y22" s="34" t="s">
        <v>67</v>
      </c>
      <c r="Z22" s="34" t="s">
        <v>67</v>
      </c>
      <c r="AA22" s="34" t="s">
        <v>152</v>
      </c>
      <c r="AB22" s="40" t="s">
        <v>67</v>
      </c>
      <c r="AC22" s="74">
        <f t="shared" si="0"/>
        <v>0.7</v>
      </c>
      <c r="AD22" s="10">
        <v>0.9</v>
      </c>
      <c r="AE22" s="16">
        <f t="shared" ref="AE22:AE23" si="5">IF(AD22/AC22&gt;100%,100%,AD22/AC22)</f>
        <v>1</v>
      </c>
      <c r="AF22" s="119" t="s">
        <v>153</v>
      </c>
      <c r="AG22" s="40" t="s">
        <v>154</v>
      </c>
      <c r="AH22" s="41">
        <f t="shared" si="2"/>
        <v>0.3</v>
      </c>
      <c r="AI22" s="125">
        <v>0.3</v>
      </c>
      <c r="AJ22" s="125">
        <v>1</v>
      </c>
      <c r="AK22" s="34" t="s">
        <v>155</v>
      </c>
      <c r="AL22" s="40" t="s">
        <v>156</v>
      </c>
      <c r="AM22" s="140" t="s">
        <v>67</v>
      </c>
      <c r="AN22" s="141" t="s">
        <v>67</v>
      </c>
      <c r="AO22" s="141" t="s">
        <v>67</v>
      </c>
      <c r="AP22" s="133" t="s">
        <v>187</v>
      </c>
      <c r="AQ22" s="136" t="s">
        <v>188</v>
      </c>
      <c r="AR22" s="68">
        <f t="shared" si="4"/>
        <v>1</v>
      </c>
      <c r="AS22" s="18">
        <v>1</v>
      </c>
      <c r="AT22" s="16">
        <f>AS22/AR22</f>
        <v>1</v>
      </c>
      <c r="AU22" s="120" t="s">
        <v>157</v>
      </c>
    </row>
    <row r="23" spans="1:47" s="35" customFormat="1" ht="120" x14ac:dyDescent="0.25">
      <c r="A23" s="61">
        <v>7</v>
      </c>
      <c r="B23" s="39" t="s">
        <v>97</v>
      </c>
      <c r="C23" s="41">
        <v>1</v>
      </c>
      <c r="D23" s="34" t="s">
        <v>158</v>
      </c>
      <c r="E23" s="34" t="s">
        <v>159</v>
      </c>
      <c r="F23" s="36">
        <f>+(0.333333333333333)*20%</f>
        <v>6.6666666666666596E-2</v>
      </c>
      <c r="G23" s="34" t="s">
        <v>132</v>
      </c>
      <c r="H23" s="34" t="s">
        <v>160</v>
      </c>
      <c r="I23" s="34" t="s">
        <v>161</v>
      </c>
      <c r="J23" s="34" t="s">
        <v>162</v>
      </c>
      <c r="K23" s="34"/>
      <c r="L23" s="34" t="s">
        <v>148</v>
      </c>
      <c r="M23" s="37" t="s">
        <v>163</v>
      </c>
      <c r="N23" s="38" t="s">
        <v>67</v>
      </c>
      <c r="O23" s="38">
        <v>1</v>
      </c>
      <c r="P23" s="38">
        <v>0</v>
      </c>
      <c r="Q23" s="38">
        <v>1</v>
      </c>
      <c r="R23" s="82">
        <v>1</v>
      </c>
      <c r="S23" s="61" t="s">
        <v>68</v>
      </c>
      <c r="T23" s="34" t="s">
        <v>164</v>
      </c>
      <c r="U23" s="34" t="s">
        <v>165</v>
      </c>
      <c r="V23" s="34" t="s">
        <v>139</v>
      </c>
      <c r="W23" s="40" t="s">
        <v>166</v>
      </c>
      <c r="X23" s="76" t="str">
        <f>N23</f>
        <v>No programada</v>
      </c>
      <c r="Y23" s="34" t="s">
        <v>67</v>
      </c>
      <c r="Z23" s="34" t="s">
        <v>67</v>
      </c>
      <c r="AA23" s="34" t="s">
        <v>73</v>
      </c>
      <c r="AB23" s="40" t="s">
        <v>67</v>
      </c>
      <c r="AC23" s="74">
        <f t="shared" si="0"/>
        <v>1</v>
      </c>
      <c r="AD23" s="17">
        <v>1</v>
      </c>
      <c r="AE23" s="16">
        <f t="shared" si="5"/>
        <v>1</v>
      </c>
      <c r="AF23" s="34" t="s">
        <v>167</v>
      </c>
      <c r="AG23" s="40" t="s">
        <v>168</v>
      </c>
      <c r="AH23" s="41" t="s">
        <v>67</v>
      </c>
      <c r="AI23" s="34" t="s">
        <v>67</v>
      </c>
      <c r="AJ23" s="34" t="s">
        <v>67</v>
      </c>
      <c r="AK23" s="34" t="s">
        <v>76</v>
      </c>
      <c r="AL23" s="40" t="s">
        <v>67</v>
      </c>
      <c r="AM23" s="140">
        <f t="shared" si="3"/>
        <v>1</v>
      </c>
      <c r="AN23" s="17">
        <v>1</v>
      </c>
      <c r="AO23" s="17">
        <v>1</v>
      </c>
      <c r="AP23" s="34" t="s">
        <v>189</v>
      </c>
      <c r="AQ23" s="40" t="s">
        <v>190</v>
      </c>
      <c r="AR23" s="68">
        <f t="shared" si="4"/>
        <v>1</v>
      </c>
      <c r="AS23" s="17">
        <v>1</v>
      </c>
      <c r="AT23" s="16">
        <f>AS23/AR23</f>
        <v>1</v>
      </c>
      <c r="AU23" s="34" t="s">
        <v>189</v>
      </c>
    </row>
    <row r="24" spans="1:47" s="33" customFormat="1" ht="15.75" x14ac:dyDescent="0.25">
      <c r="A24" s="60"/>
      <c r="B24" s="46"/>
      <c r="C24" s="60"/>
      <c r="D24" s="42"/>
      <c r="E24" s="43" t="s">
        <v>169</v>
      </c>
      <c r="F24" s="44">
        <f>SUM(F21:F23)</f>
        <v>0.19999999999999979</v>
      </c>
      <c r="G24" s="43"/>
      <c r="H24" s="43"/>
      <c r="I24" s="43"/>
      <c r="J24" s="43"/>
      <c r="K24" s="43"/>
      <c r="L24" s="43"/>
      <c r="M24" s="43"/>
      <c r="N24" s="45"/>
      <c r="O24" s="45"/>
      <c r="P24" s="45"/>
      <c r="Q24" s="45"/>
      <c r="R24" s="83">
        <f>AVERAGE(R22:R23)</f>
        <v>1</v>
      </c>
      <c r="S24" s="79"/>
      <c r="T24" s="42"/>
      <c r="U24" s="42"/>
      <c r="V24" s="42"/>
      <c r="W24" s="48"/>
      <c r="X24" s="77"/>
      <c r="Y24" s="45"/>
      <c r="Z24" s="45">
        <v>0</v>
      </c>
      <c r="AA24" s="42"/>
      <c r="AB24" s="48"/>
      <c r="AC24" s="55"/>
      <c r="AD24" s="12"/>
      <c r="AE24" s="110">
        <f>AVERAGE(AE21:AE23)*20%</f>
        <v>0.17083333333333334</v>
      </c>
      <c r="AF24" s="42"/>
      <c r="AG24" s="48"/>
      <c r="AH24" s="47"/>
      <c r="AI24" s="45"/>
      <c r="AJ24" s="110">
        <f>AVERAGE(AJ21:AJ23)*20%</f>
        <v>0.2</v>
      </c>
      <c r="AK24" s="42"/>
      <c r="AL24" s="48"/>
      <c r="AM24" s="55"/>
      <c r="AN24" s="12"/>
      <c r="AO24" s="12">
        <f>AVERAGE(AO21:AO23)*20%</f>
        <v>0.2</v>
      </c>
      <c r="AP24" s="42"/>
      <c r="AQ24" s="48"/>
      <c r="AR24" s="69"/>
      <c r="AS24" s="12"/>
      <c r="AT24" s="110">
        <f>AVERAGE(AT21:AT23)*20%</f>
        <v>0.1875</v>
      </c>
      <c r="AU24" s="48"/>
    </row>
    <row r="25" spans="1:47" s="54" customFormat="1" ht="19.5" thickBot="1" x14ac:dyDescent="0.3">
      <c r="A25" s="62"/>
      <c r="B25" s="65"/>
      <c r="C25" s="62"/>
      <c r="D25" s="52"/>
      <c r="E25" s="63" t="s">
        <v>170</v>
      </c>
      <c r="F25" s="64">
        <f>F24+F20</f>
        <v>0.99999999999999978</v>
      </c>
      <c r="G25" s="52"/>
      <c r="H25" s="52"/>
      <c r="I25" s="52"/>
      <c r="J25" s="52"/>
      <c r="K25" s="52"/>
      <c r="L25" s="52"/>
      <c r="M25" s="52"/>
      <c r="N25" s="50"/>
      <c r="O25" s="50"/>
      <c r="P25" s="50"/>
      <c r="Q25" s="50"/>
      <c r="R25" s="84">
        <f>R24*$F$24</f>
        <v>0.19999999999999979</v>
      </c>
      <c r="S25" s="62"/>
      <c r="T25" s="52"/>
      <c r="U25" s="52"/>
      <c r="V25" s="52"/>
      <c r="W25" s="53"/>
      <c r="X25" s="78"/>
      <c r="Y25" s="50"/>
      <c r="Z25" s="51">
        <f>Z20+Z24</f>
        <v>1</v>
      </c>
      <c r="AA25" s="52"/>
      <c r="AB25" s="53"/>
      <c r="AC25" s="56"/>
      <c r="AD25" s="13"/>
      <c r="AE25" s="111">
        <f>AE20+AE24</f>
        <v>0.97083333333333344</v>
      </c>
      <c r="AF25" s="52"/>
      <c r="AG25" s="53"/>
      <c r="AH25" s="49"/>
      <c r="AI25" s="50"/>
      <c r="AJ25" s="111">
        <f>AJ20+AJ24</f>
        <v>1</v>
      </c>
      <c r="AK25" s="52"/>
      <c r="AL25" s="53"/>
      <c r="AM25" s="56"/>
      <c r="AN25" s="13"/>
      <c r="AO25" s="137">
        <f>AO20+AO24</f>
        <v>1</v>
      </c>
      <c r="AP25" s="52"/>
      <c r="AQ25" s="53"/>
      <c r="AR25" s="70"/>
      <c r="AS25" s="13"/>
      <c r="AT25" s="111">
        <f>AT20+AT24</f>
        <v>0.98750000000000004</v>
      </c>
      <c r="AU25" s="53"/>
    </row>
  </sheetData>
  <sheetProtection formatColumns="0" formatRows="0" selectLockedCells="1" selectUnlockedCells="1"/>
  <mergeCells count="26">
    <mergeCell ref="A12:B14"/>
    <mergeCell ref="I14:J14"/>
    <mergeCell ref="AR12:AU12"/>
    <mergeCell ref="AR13:AU13"/>
    <mergeCell ref="X12:AB12"/>
    <mergeCell ref="S12:W13"/>
    <mergeCell ref="X13:AB13"/>
    <mergeCell ref="AC13:AG13"/>
    <mergeCell ref="AH13:AL13"/>
    <mergeCell ref="AM13:AQ13"/>
    <mergeCell ref="AM12:AQ12"/>
    <mergeCell ref="AH12:AL12"/>
    <mergeCell ref="AC12:AG12"/>
    <mergeCell ref="C12:R13"/>
    <mergeCell ref="I10:M10"/>
    <mergeCell ref="A1:M1"/>
    <mergeCell ref="N1:R1"/>
    <mergeCell ref="A2:R2"/>
    <mergeCell ref="A4:B8"/>
    <mergeCell ref="C4:E8"/>
    <mergeCell ref="G4:M4"/>
    <mergeCell ref="I6:M6"/>
    <mergeCell ref="I5:M5"/>
    <mergeCell ref="I7:M7"/>
    <mergeCell ref="I9:M9"/>
    <mergeCell ref="I8:M8"/>
  </mergeCells>
  <dataValidations count="2">
    <dataValidation type="textLength" operator="lessThanOrEqual" allowBlank="1" showInputMessage="1" showErrorMessage="1" error="Por favor ingresar menos de 2.500 caracteres, incluyendo espacios." prompt="Recuerde que este campo tiene máximo 2.500 caracteres, incluyendo espacios." sqref="AA21:AA23" xr:uid="{00000000-0002-0000-0000-000000000000}">
      <formula1>2500</formula1>
    </dataValidation>
    <dataValidation type="textLength" operator="lessThanOrEqual" allowBlank="1" showInputMessage="1" showErrorMessage="1" error="Por favor ingresar menos de 2.500 caracteres, incluyendo espacios." sqref="Y21:Z23 AB21:AB23" xr:uid="{00000000-0002-0000-0000-000001000000}">
      <formula1>2500</formula1>
    </dataValidation>
  </dataValidations>
  <pageMargins left="0.7" right="0.7" top="0.75" bottom="0.75" header="0.3" footer="0.3"/>
  <pageSetup paperSize="9" scale="43" orientation="portrait" r:id="rId1"/>
  <colBreaks count="1" manualBreakCount="1">
    <brk id="14" max="1048575" man="1"/>
  </colBreaks>
  <ignoredErrors>
    <ignoredError sqref="R24"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selection activeCell="A2" sqref="A2"/>
    </sheetView>
  </sheetViews>
  <sheetFormatPr baseColWidth="10" defaultColWidth="10.85546875" defaultRowHeight="15" x14ac:dyDescent="0.25"/>
  <cols>
    <col min="1" max="1" width="6" bestFit="1" customWidth="1"/>
    <col min="2" max="2" width="27.5703125" customWidth="1"/>
    <col min="3" max="5" width="15.85546875" customWidth="1"/>
  </cols>
  <sheetData>
    <row r="1" spans="1:5" ht="45" x14ac:dyDescent="0.25">
      <c r="A1" s="4" t="s">
        <v>28</v>
      </c>
      <c r="B1" s="3" t="s">
        <v>171</v>
      </c>
      <c r="C1" s="3" t="s">
        <v>34</v>
      </c>
      <c r="D1" s="1" t="s">
        <v>39</v>
      </c>
      <c r="E1" s="2" t="s">
        <v>46</v>
      </c>
    </row>
    <row r="2" spans="1:5" x14ac:dyDescent="0.25">
      <c r="A2" s="5">
        <v>1</v>
      </c>
      <c r="B2" s="5" t="s">
        <v>113</v>
      </c>
      <c r="C2" s="5" t="s">
        <v>172</v>
      </c>
      <c r="D2" s="5" t="s">
        <v>173</v>
      </c>
      <c r="E2" s="5" t="s">
        <v>174</v>
      </c>
    </row>
    <row r="3" spans="1:5" x14ac:dyDescent="0.25">
      <c r="A3" s="5">
        <v>2</v>
      </c>
      <c r="B3" s="5" t="s">
        <v>59</v>
      </c>
      <c r="C3" s="5" t="s">
        <v>175</v>
      </c>
      <c r="D3" s="5" t="s">
        <v>176</v>
      </c>
      <c r="E3" s="5" t="s">
        <v>177</v>
      </c>
    </row>
    <row r="4" spans="1:5" x14ac:dyDescent="0.25">
      <c r="A4" s="5">
        <v>3</v>
      </c>
      <c r="B4" s="5" t="s">
        <v>178</v>
      </c>
      <c r="C4" s="5" t="s">
        <v>79</v>
      </c>
      <c r="D4" s="5" t="s">
        <v>179</v>
      </c>
      <c r="E4" s="5" t="s">
        <v>180</v>
      </c>
    </row>
    <row r="5" spans="1:5" x14ac:dyDescent="0.25">
      <c r="A5" s="5">
        <v>4</v>
      </c>
      <c r="B5" s="5" t="s">
        <v>181</v>
      </c>
      <c r="C5" s="5" t="s">
        <v>132</v>
      </c>
      <c r="D5" s="5" t="s">
        <v>136</v>
      </c>
      <c r="E5" s="5"/>
    </row>
    <row r="6" spans="1:5" x14ac:dyDescent="0.25">
      <c r="A6" s="5">
        <v>5</v>
      </c>
      <c r="B6" s="5" t="s">
        <v>182</v>
      </c>
      <c r="C6" s="5"/>
      <c r="D6" s="5"/>
      <c r="E6" s="5"/>
    </row>
    <row r="7" spans="1:5" x14ac:dyDescent="0.25">
      <c r="A7" s="5">
        <v>6</v>
      </c>
      <c r="B7" s="5" t="s">
        <v>183</v>
      </c>
      <c r="C7" s="5"/>
      <c r="D7" s="5"/>
      <c r="E7" s="5"/>
    </row>
    <row r="8" spans="1:5" x14ac:dyDescent="0.25">
      <c r="A8" s="5">
        <v>7</v>
      </c>
      <c r="B8" s="5" t="s">
        <v>97</v>
      </c>
      <c r="C8" s="5"/>
      <c r="D8" s="5"/>
      <c r="E8"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2022-01-27T23:04:46Z</dcterms:modified>
  <cp:category/>
  <cp:contentStatus/>
</cp:coreProperties>
</file>