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8. Gerencia TH/"/>
    </mc:Choice>
  </mc:AlternateContent>
  <xr:revisionPtr revIDLastSave="185" documentId="8_{ABA31459-99AB-4972-9B7E-C2FABAE59770}" xr6:coauthVersionLast="47" xr6:coauthVersionMax="47" xr10:uidLastSave="{969F4A08-0A08-4A30-BF11-DD5F86150890}"/>
  <bookViews>
    <workbookView showSheetTabs="0" xWindow="-120" yWindow="-120" windowWidth="29040" windowHeight="15840" xr2:uid="{82425007-B10C-4B30-B14E-E133B79C6502}"/>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5" i="1" l="1"/>
  <c r="AD24" i="1"/>
  <c r="AD21" i="1"/>
  <c r="AD19" i="1"/>
  <c r="AF19" i="1" s="1"/>
  <c r="AD18" i="1"/>
  <c r="AD17" i="1"/>
  <c r="AF17" i="1" s="1"/>
  <c r="AO25" i="1" l="1"/>
  <c r="Z20" i="1"/>
  <c r="AO20" i="1" s="1"/>
  <c r="AO24" i="1"/>
  <c r="AO23" i="1"/>
  <c r="AN20" i="1"/>
  <c r="AO21" i="1"/>
  <c r="AO18" i="1"/>
  <c r="AN25" i="1"/>
  <c r="AN24" i="1"/>
  <c r="AN23" i="1"/>
  <c r="T25" i="1"/>
  <c r="T24" i="1"/>
  <c r="T23" i="1"/>
  <c r="AN18" i="1"/>
  <c r="O20" i="1"/>
  <c r="AN17" i="1"/>
  <c r="AI17" i="1"/>
  <c r="AK17" i="1" s="1"/>
  <c r="AO17" i="1" s="1"/>
  <c r="AP17" i="1" s="1"/>
  <c r="AI23" i="1"/>
  <c r="AK23" i="1" s="1"/>
  <c r="AN21" i="1"/>
  <c r="AN19" i="1"/>
  <c r="AI25" i="1"/>
  <c r="AI24" i="1"/>
  <c r="AK24" i="1" s="1"/>
  <c r="AI21" i="1"/>
  <c r="AK21" i="1" s="1"/>
  <c r="AI20" i="1"/>
  <c r="AI19" i="1"/>
  <c r="AK19" i="1" s="1"/>
  <c r="AO19" i="1" s="1"/>
  <c r="AI18" i="1"/>
  <c r="AK18" i="1" s="1"/>
  <c r="AF25" i="1"/>
  <c r="AF24" i="1"/>
  <c r="AD23" i="1"/>
  <c r="AF21" i="1"/>
  <c r="AD20" i="1"/>
  <c r="AF18" i="1"/>
  <c r="Y25" i="1"/>
  <c r="AA25" i="1" s="1"/>
  <c r="Y24" i="1"/>
  <c r="AA24" i="1" s="1"/>
  <c r="Y23" i="1"/>
  <c r="AA23" i="1" s="1"/>
  <c r="Y21" i="1"/>
  <c r="AA21" i="1" s="1"/>
  <c r="Y20" i="1"/>
  <c r="AA20" i="1" s="1"/>
  <c r="Y19" i="1"/>
  <c r="AA19" i="1" s="1"/>
  <c r="Y18" i="1"/>
  <c r="AA18" i="1" s="1"/>
  <c r="Y17" i="1"/>
  <c r="AA17" i="1"/>
  <c r="AA22" i="1" s="1"/>
  <c r="T21" i="1"/>
  <c r="V21" i="1" s="1"/>
  <c r="V20" i="1"/>
  <c r="T19" i="1"/>
  <c r="V19" i="1" s="1"/>
  <c r="V18" i="1"/>
  <c r="T17" i="1"/>
  <c r="V17" i="1" s="1"/>
  <c r="AP25" i="1" l="1"/>
  <c r="AF26" i="1"/>
  <c r="AP23" i="1"/>
  <c r="AP24" i="1"/>
  <c r="AP18" i="1"/>
  <c r="AA26" i="1"/>
  <c r="AP21" i="1"/>
  <c r="AP20" i="1"/>
  <c r="AP19" i="1"/>
  <c r="AK26" i="1"/>
  <c r="AF22" i="1"/>
  <c r="AK22" i="1"/>
  <c r="V22" i="1"/>
  <c r="V27" i="1" s="1"/>
  <c r="AF27" i="1" l="1"/>
  <c r="AP26" i="1"/>
  <c r="AA27" i="1"/>
  <c r="AP22" i="1"/>
  <c r="AK27" i="1"/>
  <c r="AP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6" authorId="0" shapeId="0" xr:uid="{2DD4CECD-D756-4467-A62C-53A6FC3549DD}">
      <text>
        <r>
          <rPr>
            <b/>
            <sz val="9"/>
            <color indexed="81"/>
            <rFont val="Tahoma"/>
            <family val="2"/>
          </rPr>
          <t>Incluya el número del objetivo estratégico, de acuerdo con lo adoptado en el Plan Estratégico Institucional</t>
        </r>
      </text>
    </comment>
    <comment ref="B16"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6" authorId="0" shapeId="0" xr:uid="{119F47BD-BB9E-4059-B26B-7A00F4141FBE}">
      <text>
        <r>
          <rPr>
            <b/>
            <sz val="9"/>
            <color indexed="81"/>
            <rFont val="Tahoma"/>
            <family val="2"/>
          </rPr>
          <t>Escriba el número de la meta, en orden consecutivo</t>
        </r>
      </text>
    </comment>
    <comment ref="D16"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66100535-6C62-4F58-A17C-0BE85EBD4F67}">
      <text>
        <r>
          <rPr>
            <b/>
            <sz val="9"/>
            <color indexed="81"/>
            <rFont val="Tahoma"/>
            <family val="2"/>
          </rPr>
          <t xml:space="preserve">Seleccione la opción que corresponda
</t>
        </r>
      </text>
    </comment>
    <comment ref="F16" authorId="0" shapeId="0" xr:uid="{2A83FE2C-B2C1-4597-A76A-578AAE54FC34}">
      <text>
        <r>
          <rPr>
            <b/>
            <sz val="9"/>
            <color indexed="81"/>
            <rFont val="Tahoma"/>
            <family val="2"/>
          </rPr>
          <t>Indique un nombre corto que refleje lo que pretende medir. 
Ej. Porcentaje de giros acumulados</t>
        </r>
      </text>
    </comment>
    <comment ref="G16"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B30BBDB4-EC1D-4EA1-8538-25A32CED2539}">
      <text>
        <r>
          <rPr>
            <b/>
            <sz val="9"/>
            <color indexed="81"/>
            <rFont val="Tahoma"/>
            <family val="2"/>
          </rPr>
          <t xml:space="preserve">Indique la magnitud programada para el trimestre. </t>
        </r>
      </text>
    </comment>
    <comment ref="L16" authorId="0" shapeId="0" xr:uid="{31373292-3723-487A-8503-BD0B0A79E8B6}">
      <text>
        <r>
          <rPr>
            <b/>
            <sz val="9"/>
            <color indexed="81"/>
            <rFont val="Tahoma"/>
            <family val="2"/>
          </rPr>
          <t xml:space="preserve">Indique la magnitud programada para el trimestre. </t>
        </r>
      </text>
    </comment>
    <comment ref="M16" authorId="0" shapeId="0" xr:uid="{C846E2D7-3065-4128-8C76-51161E0D7C17}">
      <text>
        <r>
          <rPr>
            <b/>
            <sz val="9"/>
            <color indexed="81"/>
            <rFont val="Tahoma"/>
            <family val="2"/>
          </rPr>
          <t xml:space="preserve">Indique la magnitud programada para el trimestre. </t>
        </r>
      </text>
    </comment>
    <comment ref="N16" authorId="0" shapeId="0" xr:uid="{474117DA-14AA-4BAF-B752-1413A5718EC7}">
      <text>
        <r>
          <rPr>
            <b/>
            <sz val="9"/>
            <color indexed="81"/>
            <rFont val="Tahoma"/>
            <family val="2"/>
          </rPr>
          <t xml:space="preserve">Indique la magnitud programada para el trimestre. </t>
        </r>
      </text>
    </comment>
    <comment ref="O16" authorId="0" shapeId="0" xr:uid="{F1D07228-88D0-4309-9D4E-5EB885D7FDC6}">
      <text>
        <r>
          <rPr>
            <b/>
            <sz val="9"/>
            <color indexed="81"/>
            <rFont val="Tahoma"/>
            <family val="2"/>
          </rPr>
          <t>Indique la programación total de la vigencia. 
Debe ser coherente con la meta.</t>
        </r>
      </text>
    </comment>
    <comment ref="P16" authorId="0" shapeId="0" xr:uid="{FE21DFDB-AFF8-4147-B537-10C1B10248CA}">
      <text>
        <r>
          <rPr>
            <b/>
            <sz val="9"/>
            <color indexed="81"/>
            <rFont val="Tahoma"/>
            <family val="2"/>
          </rPr>
          <t xml:space="preserve">Indique el tipo de indicador: 
- Eficancia 
- Eficiencia 
- Efectividad </t>
        </r>
      </text>
    </comment>
    <comment ref="Q16" authorId="0" shapeId="0" xr:uid="{F21E4E22-60F3-48C1-9204-B22990CF58E2}">
      <text>
        <r>
          <rPr>
            <b/>
            <sz val="9"/>
            <color indexed="81"/>
            <rFont val="Tahoma"/>
            <family val="2"/>
          </rPr>
          <t>Indique la evidencia a presentar del cumplimiento de la meta. Se debe redactar de forma concreta y coherente con la meta</t>
        </r>
      </text>
    </comment>
    <comment ref="R16"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29D96EE3-F7F5-47F6-888D-8FBFF7195BF0}">
      <text>
        <r>
          <rPr>
            <b/>
            <sz val="9"/>
            <color indexed="81"/>
            <rFont val="Tahoma"/>
            <family val="2"/>
          </rPr>
          <t>Indique el área y grupo de trabajo (si se tiene), responsable de cumplir o ejecutar la meta</t>
        </r>
      </text>
    </comment>
    <comment ref="T16" authorId="0" shapeId="0" xr:uid="{F773CF66-93F3-45C1-8401-3500EA5DFE30}">
      <text>
        <r>
          <rPr>
            <b/>
            <sz val="9"/>
            <color indexed="81"/>
            <rFont val="Tahoma"/>
            <family val="2"/>
          </rPr>
          <t>Indique la magnitud programada</t>
        </r>
      </text>
    </comment>
    <comment ref="U16" authorId="0" shapeId="0" xr:uid="{F5228218-2E22-4357-BBA2-F05EC2E0672D}">
      <text>
        <r>
          <rPr>
            <b/>
            <sz val="9"/>
            <color indexed="81"/>
            <rFont val="Tahoma"/>
            <family val="2"/>
          </rPr>
          <t>Indique la magnitud ejecutada. Corresponde al resultado de medir el indicador de la meta</t>
        </r>
      </text>
    </comment>
    <comment ref="V16"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6"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D0D90FBE-E6E2-4075-87AB-6F323F2D84BC}">
      <text>
        <r>
          <rPr>
            <b/>
            <sz val="9"/>
            <color indexed="81"/>
            <rFont val="Tahoma"/>
            <family val="2"/>
          </rPr>
          <t xml:space="preserve">Indicar el nombre concreto de la evidencia aportada. </t>
        </r>
      </text>
    </comment>
    <comment ref="Y16" authorId="0" shapeId="0" xr:uid="{B6305720-C9BD-47A6-9225-C9206B502FD0}">
      <text>
        <r>
          <rPr>
            <b/>
            <sz val="9"/>
            <color indexed="81"/>
            <rFont val="Tahoma"/>
            <family val="2"/>
          </rPr>
          <t>Indique la magnitud programada</t>
        </r>
      </text>
    </comment>
    <comment ref="Z16" authorId="0" shapeId="0" xr:uid="{49896E7A-471D-4CA3-B6D2-CA055AA84F85}">
      <text>
        <r>
          <rPr>
            <b/>
            <sz val="9"/>
            <color indexed="81"/>
            <rFont val="Tahoma"/>
            <family val="2"/>
          </rPr>
          <t>Indique la magnitud ejecutada. Corresponde al resultado de medir el indicador de la meta</t>
        </r>
      </text>
    </comment>
    <comment ref="AA16"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6"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BF2915B6-D49D-4DC1-86C3-8A2E656FD968}">
      <text>
        <r>
          <rPr>
            <b/>
            <sz val="9"/>
            <color indexed="81"/>
            <rFont val="Tahoma"/>
            <family val="2"/>
          </rPr>
          <t xml:space="preserve">Indicar el nombre concreto de la evidencia aportada. </t>
        </r>
      </text>
    </comment>
    <comment ref="AD16" authorId="0" shapeId="0" xr:uid="{5CCDF014-BF0B-42B7-92F7-6CBF58EA98EF}">
      <text>
        <r>
          <rPr>
            <b/>
            <sz val="9"/>
            <color indexed="81"/>
            <rFont val="Tahoma"/>
            <family val="2"/>
          </rPr>
          <t>Indique la magnitud programada</t>
        </r>
      </text>
    </comment>
    <comment ref="AE16" authorId="0" shapeId="0" xr:uid="{A3FA785E-EDEC-4164-99A5-88C5B890A708}">
      <text>
        <r>
          <rPr>
            <b/>
            <sz val="9"/>
            <color indexed="81"/>
            <rFont val="Tahoma"/>
            <family val="2"/>
          </rPr>
          <t>Indique la magnitud ejecutada. Corresponde al resultado de medir el indicador de la meta</t>
        </r>
      </text>
    </comment>
    <comment ref="AF16"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6"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7F8A95D-778F-4057-9D7F-FC1A1EDBDEC6}">
      <text>
        <r>
          <rPr>
            <b/>
            <sz val="9"/>
            <color indexed="81"/>
            <rFont val="Tahoma"/>
            <family val="2"/>
          </rPr>
          <t xml:space="preserve">Indicar el nombre concreto de la evidencia aportada. </t>
        </r>
      </text>
    </comment>
    <comment ref="AI16" authorId="0" shapeId="0" xr:uid="{1CF6DDD2-D0F7-497B-A878-3984E176C12A}">
      <text>
        <r>
          <rPr>
            <b/>
            <sz val="9"/>
            <color indexed="81"/>
            <rFont val="Tahoma"/>
            <family val="2"/>
          </rPr>
          <t>Indique la magnitud programada</t>
        </r>
      </text>
    </comment>
    <comment ref="AJ16" authorId="0" shapeId="0" xr:uid="{978B8E67-E2CF-4EA1-B0E8-C23EE154AD33}">
      <text>
        <r>
          <rPr>
            <b/>
            <sz val="9"/>
            <color indexed="81"/>
            <rFont val="Tahoma"/>
            <family val="2"/>
          </rPr>
          <t>Indique la magnitud ejecutada. Corresponde al resultado de medir el indicador de la meta</t>
        </r>
      </text>
    </comment>
    <comment ref="AK16"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6"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517F2593-F76E-4236-90C8-0209530447DA}">
      <text>
        <r>
          <rPr>
            <b/>
            <sz val="9"/>
            <color indexed="81"/>
            <rFont val="Tahoma"/>
            <family val="2"/>
          </rPr>
          <t xml:space="preserve">Indicar el nombre concreto de la evidencia aportada. </t>
        </r>
      </text>
    </comment>
    <comment ref="AN16" authorId="0" shapeId="0" xr:uid="{A3C321AB-87DC-4E7F-8C8F-8F767BB0A1DF}">
      <text>
        <r>
          <rPr>
            <b/>
            <sz val="9"/>
            <color indexed="81"/>
            <rFont val="Tahoma"/>
            <family val="2"/>
          </rPr>
          <t>Indique la magnitud total programada para la vigencia</t>
        </r>
      </text>
    </comment>
    <comment ref="AO16" authorId="0" shapeId="0" xr:uid="{FC771540-1D2C-4B21-9686-7D6684444881}">
      <text>
        <r>
          <rPr>
            <b/>
            <sz val="9"/>
            <color indexed="81"/>
            <rFont val="Tahoma"/>
            <family val="2"/>
          </rPr>
          <t xml:space="preserve">Indique la magnitud ejecutada acumulada para la vigencia </t>
        </r>
      </text>
    </comment>
    <comment ref="AP16"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6" authorId="0" shapeId="0" xr:uid="{308CE112-015B-49F8-A4DA-7DB95EB2D67D}">
      <text>
        <r>
          <rPr>
            <b/>
            <sz val="9"/>
            <color indexed="81"/>
            <rFont val="Tahoma"/>
            <family val="2"/>
          </rPr>
          <t>Es la descripción detallada de los avances y logros obtenidos con la ejecución de la meta acumulados para la vigencia</t>
        </r>
      </text>
    </comment>
    <comment ref="D22" authorId="0" shapeId="0" xr:uid="{CD94BD62-55DA-4C1E-96B6-1A5F6A4412D7}">
      <text>
        <r>
          <rPr>
            <b/>
            <sz val="9"/>
            <color indexed="81"/>
            <rFont val="Tahoma"/>
            <family val="2"/>
          </rPr>
          <t>Promedio obtenido para el periodo x 80%</t>
        </r>
      </text>
    </comment>
    <comment ref="D26" authorId="0" shapeId="0" xr:uid="{9871DD7B-59A9-4D33-830E-91A8A028A8A2}">
      <text>
        <r>
          <rPr>
            <b/>
            <sz val="9"/>
            <color indexed="81"/>
            <rFont val="Tahoma"/>
            <family val="2"/>
          </rPr>
          <t>Promedio obtenido en las metas transversales para el periodo x 20%</t>
        </r>
      </text>
    </comment>
    <comment ref="D27"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<sst xmlns="http://schemas.openxmlformats.org/spreadsheetml/2006/main" count="265" uniqueCount="173">
  <si>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 xml:space="preserve">GERENCIA DEL TALENTO HUMANO </t>
    </r>
  </si>
  <si>
    <r>
      <rPr>
        <b/>
        <sz val="11"/>
        <color rgb="FF000000"/>
        <rFont val="Calibri Light"/>
        <family val="2"/>
      </rPr>
      <t xml:space="preserve">Código Formato: </t>
    </r>
    <r>
      <rPr>
        <sz val="11"/>
        <color rgb="FF000000"/>
        <rFont val="Calibri Light"/>
        <family val="2"/>
      </rPr>
      <t xml:space="preserve">PLE-PIN-F017
</t>
    </r>
    <r>
      <rPr>
        <b/>
        <sz val="11"/>
        <color rgb="FF000000"/>
        <rFont val="Calibri Light"/>
        <family val="2"/>
      </rPr>
      <t xml:space="preserve">Versión: </t>
    </r>
    <r>
      <rPr>
        <sz val="11"/>
        <color rgb="FF000000"/>
        <rFont val="Calibri Light"/>
        <family val="2"/>
      </rPr>
      <t xml:space="preserve">6
</t>
    </r>
    <r>
      <rPr>
        <b/>
        <sz val="11"/>
        <color rgb="FF000000"/>
        <rFont val="Calibri Light"/>
        <family val="2"/>
      </rPr>
      <t xml:space="preserve">Vigencia desde: </t>
    </r>
    <r>
      <rPr>
        <sz val="11"/>
        <color rgb="FF000000"/>
        <rFont val="Calibri Light"/>
        <family val="2"/>
      </rPr>
      <t xml:space="preserve">23 de enero de 2023
</t>
    </r>
    <r>
      <rPr>
        <b/>
        <sz val="11"/>
        <color rgb="FF000000"/>
        <rFont val="Calibri Light"/>
        <family val="2"/>
      </rPr>
      <t xml:space="preserve">Caso HOLA: </t>
    </r>
    <r>
      <rPr>
        <sz val="11"/>
        <color rgb="FF000000"/>
        <rFont val="Calibri Light"/>
        <family val="2"/>
      </rPr>
      <t>291736</t>
    </r>
  </si>
  <si>
    <t>VIGENCIA DE LA PLANEACIÓN 2023</t>
  </si>
  <si>
    <t>DEPENDENCIAS ASOCIADAS</t>
  </si>
  <si>
    <t>Dirección de Gestión de Talento Humano</t>
  </si>
  <si>
    <t>CONTROL DE CAMBIOS</t>
  </si>
  <si>
    <t>VERSIÓN</t>
  </si>
  <si>
    <t>FECHA</t>
  </si>
  <si>
    <t>DESCRIPCIÓN DE LA MODIFICACIÓN</t>
  </si>
  <si>
    <t>27 de enero 2023</t>
  </si>
  <si>
    <t>Publicación del plan de gestión aprobado. Caso HOLA: 292564</t>
  </si>
  <si>
    <t>27 de marzo de 2023</t>
  </si>
  <si>
    <t>De conformidad con el cronograma de actualización documental de la Dirección de Gestión del Talento Humano asociado a la meta transversal No. 2 y de acuerdo con la validación de la analista del proceso Jacobo Pardey, se actualiza la programación trimestral de dicha meta. Caso Hola No. 311580</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</si>
  <si>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</si>
  <si>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</si>
  <si>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</si>
  <si>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</si>
  <si>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</si>
  <si>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</si>
  <si>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</si>
  <si>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</si>
  <si>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</si>
  <si>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</si>
  <si>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</si>
  <si>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</si>
  <si>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</si>
  <si>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</si>
  <si>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</si>
  <si>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</si>
  <si>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</si>
  <si>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</si>
  <si>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</si>
  <si>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</si>
  <si>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</si>
  <si>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</si>
  <si>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</si>
  <si>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</si>
  <si>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</si>
  <si>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</si>
  <si>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</si>
  <si>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</si>
  <si>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</si>
  <si>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</si>
  <si>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</si>
  <si>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</si>
  <si>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</si>
  <si>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</si>
  <si>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Adelantar el 100% de los procesos de encargo en la entidad dependiendo de las vacantes disponibles, a fin de garantizar el correcto funcionamiento de la entidad.</t>
  </si>
  <si>
    <t>Gestión</t>
  </si>
  <si>
    <t>Proceso de encargo</t>
  </si>
  <si>
    <t>(No. De procesos de encargo desarrollados/No. procesos de encargos programados)*100</t>
  </si>
  <si>
    <t>N/A</t>
  </si>
  <si>
    <t>Constante</t>
  </si>
  <si>
    <t>Procesos de encargo Realizados</t>
  </si>
  <si>
    <t>Eficacia</t>
  </si>
  <si>
    <t>Acto administrativo</t>
  </si>
  <si>
    <t>Dirección de Gestión del Talento Humano</t>
  </si>
  <si>
    <t>Se tiene programada la ejecución de mínimo tres (3) procesos de encargos en la vigencia 2023, uno (1) aproximadamente cada cuatrimestre. El primero para el año 2023 fue efectuado en enero de 2023,a traves del cual se ofertaron 60 vacantes de planta permanente y 12 vacantes de planta temporal, para un total de 72 vacantes.
El enlace a traves del cual se puede acceder a las publicaciones, es:
http://gaia.gobiernobogota.gov.co/noticias/provisi%C3%B3n-transitoria-de-empleos-mediante-encargo-secretar%C3%ADa-distrital-de-gobierno-4
Se adjunta publicación inicial procesos de encargos enero 2023, citación a reunión, publicación de vacantes y acta de reunión.</t>
  </si>
  <si>
    <t>• Publicaciones de convocatoria para participar en el proceso de encargo.
• Acta de reunión con el personal de la lista de elegibles para cubrir las vacantes.</t>
  </si>
  <si>
    <t>implementar al 100% el Programa de Salud Mental de la Secretaría Distrital de Gobierno, con el objetivo de buscar el óptimo desarrollo de las personas en su trabajo a través de la promoción de hábitos saludables que fortalezcan la salud mental y mitiguen el riesgo psicosocial. </t>
  </si>
  <si>
    <t>% de implementación del Programa</t>
  </si>
  <si>
    <t>(Actividades ejecutadas en el periodo/#de actividades planeadas para el periodo)</t>
  </si>
  <si>
    <t>Suma</t>
  </si>
  <si>
    <t>Actividades ejecutadas del Programa de Salud Mental</t>
  </si>
  <si>
    <t>Evidencias al cumplimiento de actividades (Actas, registros, informes, presentaciones, etc.)</t>
  </si>
  <si>
    <t>Durante el primer trimestre del año se realizaron las siguientes actividades:
• 4 intervenciones de conformidad con el sistema de vigilancia epidemiológico de riesgo psicosocial y salud mental.
• 5 capacitaciones en temas relacionados con riesgo psicosocial.
• 2 socializaciones en SGSST y riesgo psicosocial.
Se adjuntan los registros de asistencia a las actividades ejecutadas durante el periodo.</t>
  </si>
  <si>
    <t>• Registros de asistencia a las diferentes actividades ejecutadas durante el primer trimestre del año.</t>
  </si>
  <si>
    <t>Lograr que el 50% de los Servidores Públicos de la Secretaría  utilicen la herramienta virtual implementada para fortalecer y complementar los procesos de capacitación (inducción y reinducción) en la entidad, utilizando medios tecnológicos y digitales</t>
  </si>
  <si>
    <t>Retadora (Mejora)</t>
  </si>
  <si>
    <t>% de utilización de la herramienta</t>
  </si>
  <si>
    <t>(No de servidores públicos capacitados a través de la herramienta virtual/ Total de Servidores de la Secretaría)*%</t>
  </si>
  <si>
    <t>No de servidores públicos capacitados a través de la herramienta virtual</t>
  </si>
  <si>
    <t>Registro de capacitación de herramienta virtual</t>
  </si>
  <si>
    <t>Plataforma Moodle Institucional</t>
  </si>
  <si>
    <t>• Invitaciones de convocatoria para participar en la capacitación virtual.
• Reporte de los servidores certificados que culminarion la capacitación virtual.</t>
  </si>
  <si>
    <t>Radicar un (1) estudio técnico de Manual de Funciones en el Departamento Administrativo de Servicio Civil Distrital, para su aprobación y la expedición de un concepto favorable</t>
  </si>
  <si>
    <t xml:space="preserve">Estudio Técnico </t>
  </si>
  <si>
    <t>No. de Estudios Técnico radicados</t>
  </si>
  <si>
    <t>Estudio Técnico radicado</t>
  </si>
  <si>
    <t>No programada</t>
  </si>
  <si>
    <t>Concepto favorable</t>
  </si>
  <si>
    <t>• Correo de reporte del estado del proceso de actualización del Manual de Funciones.
• Cronograma ajustado del proceso de actualización del Manual de Funciones.
• Documento del Manual de Funciones con los ajustes ejecutados durante el periodo.</t>
  </si>
  <si>
    <t xml:space="preserve">Lograr una cobertura de 80 % en la participación de los servidores en las actividades  del Programa de Bienestar </t>
  </si>
  <si>
    <t>%porcentaje de participación en el programa de bienestar</t>
  </si>
  <si>
    <t>(No de Servidores participantes en las actividades programadas trimestralmente)/(Total de Servidores de la Entidad)*100%</t>
  </si>
  <si>
    <t>Número de participantes en las actividades de bienestar programadas</t>
  </si>
  <si>
    <t>Evidencia de participación de los Servidores públicos en las actividades  de Bienestar programadas trimestralmente</t>
  </si>
  <si>
    <t>Evidencias de participación en las actividades (Actas, registros, informes, presentaciones, etc.)</t>
  </si>
  <si>
    <t>Durante el primer trimestre del año se realizaron las siguientes actividades:
• EcoPet con 19 participantes.
• Taller emprendimientos con 16 participantes y 18 acompañantes.
• Inscripción mujer y arte con 17 participantes.
• Recorrido EcoPet y taller cultura urbana con 38 participantes.
• Circuito de la saludo y el autocuidado con 48 participantes.
• Visita al cerro de Monserrate con 154 participantes.
• Boletas de cine y combo con 1000 beneficiarios.
• Plan anual de estímulos e incentivos 6 solicitudes aprobadas
Para el cálculo del indicador se tiene:
• No de Servidores participantes en las actividades programadas trimestralmente = 1301
• Total de Servidores de la Entidad = 1527
(1301/1527)*100 = 85 %</t>
  </si>
  <si>
    <t>Registros de asistencia a las actividades ejecutadas del programa de bienestar de la entidad.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</si>
  <si>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</si>
  <si>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</si>
  <si>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</si>
  <si>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</si>
  <si>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</si>
  <si>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</si>
  <si>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</si>
  <si>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</si>
  <si>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</si>
  <si>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</si>
  <si>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</si>
  <si>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</si>
  <si>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</si>
  <si>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</si>
  <si>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</si>
  <si>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</si>
  <si>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</si>
  <si>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</si>
  <si>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</si>
  <si>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</si>
  <si>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</si>
  <si>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</si>
  <si>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</si>
  <si>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Total metas transversales (20%)</t>
  </si>
  <si>
    <t xml:space="preserve">Total plan de gestión </t>
  </si>
  <si>
    <t>Retadora (mejora)</t>
  </si>
  <si>
    <t>No programado</t>
  </si>
  <si>
    <t>28 de abril de 2023</t>
  </si>
  <si>
    <t>Para el primer trimestre de la vigencia 2023, el Plan de Gestión del proceso Gerencia del Talento Humano alcanzó un nivel de desempeño del 100,00% y 88,00% del acumulado para la vigencia.</t>
  </si>
  <si>
    <t>Durante el primer trimestre del año se realizó la convocatoria para realizar el curso virtual de Inducción a la Secretaría Distrital de Gobierno, a través del cual se lograron certificar 84 servidores, como evidencia se adjunta el soporte de las invitaciones y reporte de las 84 personas certificadas descargado desde la plataforma Moodle.</t>
  </si>
  <si>
    <t xml:space="preserve">Durante el primer trimestre se avanzó en la actualización del Manual de Funciones de la Secretaría Distrital de Gobierno, el cual fue enviado al Director de Gestión del Talento Humano para revisión y aprobación.
Considerando la necesidad de esperar la conclusión a las modificaciones en las funciones de las dependencias de asuntos disciplinarios, jurídica y despacho que probablemente impactarían el contenido del Manual, se proyecta radicar el documento el 19/04/2023. </t>
  </si>
  <si>
    <t>03 de mayo de 2023</t>
  </si>
  <si>
    <t>Para el primer trimestre de la vigencia 2023, el Plan de Gestión del proceso Gerencia del Talento Humano alcanzó un nivel de desempeño del 100,00% y 24% del acumulado para la vigencia.</t>
  </si>
  <si>
    <t>28 de julio de 2023</t>
  </si>
  <si>
    <t>Se tiene programada la ejecución de mínimo tres (3) procesos de encargos en la vigencia 2023, uno (1) aproximadamente cada cuatrimestre. El primero para el año 2023 fue efectuado en enero de 2023,a traves del cual se ofertaron 60 vacantes de planta permanente y 12 vacantes de planta temporal, para un total de 72 vacantes. El segundo se realizó en el mes de abril de 2023, en el cual se ofertaron  sesenta y dos (62) vacantes de la planta permanente y treinta (30) vacantes de la planta temporal, para un total de noventa y dos (92) vacantes publicadas el día 27 de abril de 2023 en la Intranet de la Secretaria Distrital de Gobierno, publicación a la cual se dio alcance el 10 de mayo de 2023. Igualmente fue comunicado a través de correo electrónico institucional y el sistema de Gestión Documental – ORFEO.
El enlace a traves del cual se puede acceder a las publicaciones, es:
http://gaia.gobiernobogota.gov.co/noticias/provisi%C3%B3n-transitoria-de-empleos-mediante-encargo-secretar%C3%ADa-distrital-de-gobierno-5
Y el enlace del alcane es:
http://gaia.gobiernobogota.gov.co/noticias/alcance-la-provisi%C3%B3n-transitoria-de-empleos-mediante-encargo-secretar%C3%ADa-distrital-de-0
Se adjunta publicación procesos de encargos abril 2023, correo, publicación de vacantes y acta de reunión.</t>
  </si>
  <si>
    <t>• Publicaciones de convocatoria para participar en el proceso de encargo.
• Publicación de vacantes.
• Acta de reunión con el personal de la lista de elegibles para cubrir las vacantes</t>
  </si>
  <si>
    <t>Para el segundo trimestre del año se realizaron las siguientes actividades:
• Charla control de estrés.
• Socialización estratégias para el control del estrés laboral.
• 2 Interveción de riesgo psicosocial.
Se adjuntan los registros de asistencia a las actividades ejecutadas durante el periodo.</t>
  </si>
  <si>
    <t>Para el segundo trimestre del año se realizaron las siguientes actividades:
• Charla control de estrés.
• Socialización estratégias para el control del estrés laboral.
• Interveción de riesgo psicosocial en Usaquén.
• Intervención de riesgo psicosocial en San Cristóbal.
Se adjuntan los registros de asistencia a las actividades ejecutadas durante el periodo.</t>
  </si>
  <si>
    <t>Durante el segundo trimestre se invitó a los 40 servidores que ingresaron a la SDG para que realizaran el curso virtual de "Inducción a la Secretaría Distrital de Gobierno" dispuesto a través de la plataforma Moodle de la entidad, igualmente se remitio memoranod dirigido a todos los servidores invitándoles a realizar el curso virtual.</t>
  </si>
  <si>
    <t>Bienestar e incentivos
•	Día del niño: abril 21 de 2023 (2 funciones en el Auditorio Huitaca) asistencia: hijos de los servidores con sus padres.
•	En cumplimiento resol 001 de 2023 Incentivos– Estrategia de Auxilio de Educación Formal y Continuada: Resolución 253 del 21 de abril, beneficiarios 28 servidores y Resolución 252 del 21 de abril, beneficiarios 2 servidores 
•	Incentivos- Estrategia Mejores servidores de la Entidad: Primer sorteo 19 de mayo (virtual), invitados 516 servidores para el sorteo de 103 ganadores.                                                    •	Convocatoria Estrategia Mejores equipos de Trabajo; Inscripciones 6 equipos, primera asesoría y presentación (4 equipos)  proyecto estructura
Bienestar y Fortalecimiento de cultura organizacional: 
•	Construyendo “Somos Gobierno Attrae” se realizó con Gestores de Integridad, Alcaldía Local de San Cristóbal y Alcaldía Local de Rafael Uribe U (abril)
•	Fortalecimiento equipos clima y cultura: Dirección Asuntos Étnicos (abril)
•	Ciclo 2 Inteligencia Emocional intrapersonal (mayo)
•	Ciclo 3 Salud mental (mayo)
•	Herramientas salud mental e inteligencia emocional (junio)
•	Medición Cultura Organizacional (junio)</t>
  </si>
  <si>
    <t>Registro de inscripción y asistencia bienestar y resoluciones de incentivos</t>
  </si>
  <si>
    <t>Documento PDF con la Resolución 0330 del 15 de mayo de 2023</t>
  </si>
  <si>
    <t>Dirección de Gestión de Talento Humano 
Consumo de papel: El reporte de consumo de papel cuenta con fecha de última actualización del mes de junio de 2023.
Participación:  Crecimiento verde (0 participantes)  , Día Internacional del agua (7 participante).
Jornada presencial: Obtuvó calificación de 60% en la evaluación efectuada en la jornada.     
Semana ambiental: No se evidencia participacion en la semana ambiental</t>
  </si>
  <si>
    <t>Reporte meta ambiental OAP</t>
  </si>
  <si>
    <t xml:space="preserve">Porcentaje de cumplimiento de actualizacion documental </t>
  </si>
  <si>
    <t>Listado maestro de documentos internos de la Secretaría Distrital de Gobierno</t>
  </si>
  <si>
    <t xml:space="preserve">https://gobiernobogota-my.sharepoint.com/:f:/g/personal/miguel_cardozo_gobiernobogota_gov_co/Em3Cl6hCPQhDioiu_JLgoPYBkPVfsju4ScZS7Z6vKKn1PQ?e=Q2RSJH 
</t>
  </si>
  <si>
    <t xml:space="preserve">Jornada de capacitacion dia del sistema de gestion </t>
  </si>
  <si>
    <t>Para el segundo trimestre de la vigencia 2023, el Plan de Gestión del proceso Gerencia del Talento Humano alcanzó un nivel de desempeño del 96,42% y 75,75% del acumulado para la vigencia.</t>
  </si>
  <si>
    <t>Se tiene programada la ejecución de mínimo tres (3) procesos de encargos en la vigencia 2023, uno (1) aproximadamente cada cuatrimestre. El primero para el año 2023 fue efectuado en enero de 2023,a traves del cual se ofertaron 60 vacantes de planta permanente y 12 vacantes de planta temporal, para un total de 72 vacantes. El segundo se realizó en el mes de abril de 2023, en el cual se ofertaron  sesenta y dos (62) vacantes de la planta permanente y treinta (30) vacantes de la planta temporal, para un total de noventa y dos (92) vacantes publicadas el día 27 de abril de 2023 en la Intranet de la Secretaria Distrital de Gobierno, publicación a la cual se dio alcance el 10 de mayo de 2023. Igualmente fue comunicado a través de correo electrónico institucional y el sistema de Gestión Documental – ORFEO.
El enlace a traves del cual se puede acceder a las publicaciones, es:
http://gaia.gobiernobogota.gov.co/noticias/provisi%C3%B3n-transitoria-de-empleos-mediante-encargo-secretar%C3%ADa-distrital-de-gobierno-5
Y el enlace del alcance es:
http://gaia.gobiernobogota.gov.co/noticias/alcance-la-provisi%C3%B3n-transitoria-de-empleos-mediante-encargo-secretar%C3%ADa-distrital-de-0
Se adjunta publicación procesos de encargos abril 2023, correo, publicación de vacantes y acta de reunión.</t>
  </si>
  <si>
    <t>Para el tercer trimestre del año se realizaron las siguientes actividades:
• Charla control de estrés.
• Socialización estratégias para el control del estrés laboral.
• 2 Interveción de riesgo psicosocial.
Se adjuntan los registros de asistencia a las actividades ejecutadas durante el periodo.</t>
  </si>
  <si>
    <t>Archivo excel que contiene la relación de las actividades ejecutadas durante el trimestre.</t>
  </si>
  <si>
    <t xml:space="preserve">Durante el tercer trimestre se invitó a los 48 servidores que ingresaron a la SDG para que realizaran el curso virtual de "Inducción a la Secretaría Distrital de Gobierno" dispuesto a través de la plataforma Moodle de la entidad.  Igualmente, durante este periodo se certificaron 123 servidores que culminaron el curso en la plataforma. </t>
  </si>
  <si>
    <t>• Invitación a curso.
• Archivo excel reporte general de certificados.</t>
  </si>
  <si>
    <t>Durante el tercer timestre de lapresente vigencia para el area de bienestar se adelantaron las siguientes atividades: * En coordinacion con loa manzana lievano Feria Pet 25 de agosto,Feria de servicios financieros 30 de agosto, Feria educativa 7 de septiembre,Feria de emprendimiento 13 de septiembre,ascenso a monserrate 15 de septiembre,actividad de movilidad sostenible 21 de septiebre.; Actividades Contrato de Bienestar: Tardeando entre amigos-Rumba 15 de septiembre y Bingo en familia 29 de septiembre.Fortalecimiento de equipos de Clima y Cultura : Medicion de cultura (Julio) Escuela de Gobierno Local ciclo de talleres Cuidando al cuidador 17 de julio,Stres 1 taller 4 de agosto,jornada stress 2 taller 25 de agosto, 8 de septiembre taller de duelo presencial, 29 de septiembre taller encontra de la violencia contra las mujeres.ESculea de crianza inspiradora: Grupo de padres 28 de julio,Resolucion de conflictos en la adolescencia 24 de agosto. Construyendo Somos Gobierno attrae Subsecretaria de gobernabilidad y garantia de derechos 25 de agosto,Direccion especial adminstrativa de pilicia 5 de septiembre,Alcaldia Local de Kennedy 22 de septiembre. Seguridad Social y alianzas feria Alcaldia de Fontibon 30 de agosto, Alcladia Local de Chapinero 20 de septiembre. Gestores de integridad:17 de agosto.Rendicion de cuentas al talenta human en el marco de nla semana de la transparecnia 28 de septiembre.</t>
  </si>
  <si>
    <t>Registros de asistenca,publicacion de noticias y registro fotografico.   BIENESTAR Y FORTALECIMEINTO Y CULTURA ORGANIZACIONAL</t>
  </si>
  <si>
    <t xml:space="preserve">Se actualizaron (18)  documentos de los (13)  programados para un cumplimiento del 100%. </t>
  </si>
  <si>
    <t>Listado maestros de documentos internos</t>
  </si>
  <si>
    <t xml:space="preserve">Se realizó la jornada de capacitación o entrenamiento por parte de los promotores de mejora sobre el sistema de gestión y/o los procesos. </t>
  </si>
  <si>
    <t>Listado de Asistencia</t>
  </si>
  <si>
    <t>Para el tercer trimestre de la vigencia 2023, el Plan de Gestión del proceso Gerencia del Talento Humano alcanzó un nivel de desempeño del 93,34% y 87,42% del acumulado para la vigencia.</t>
  </si>
  <si>
    <t>31 de octubre de 2023</t>
  </si>
  <si>
    <t xml:space="preserve">No programada </t>
  </si>
  <si>
    <t xml:space="preserve">Meta no programada </t>
  </si>
  <si>
    <t xml:space="preserve">Listado maestro de documentos </t>
  </si>
  <si>
    <t xml:space="preserve">porcentaje de actualizacion de documentos </t>
  </si>
  <si>
    <t>Meta cumplida al 100% para la vigencia 2023</t>
  </si>
  <si>
    <t>Meta cumplida al 95% para la vigencia 2023</t>
  </si>
  <si>
    <t xml:space="preserve">Porcentaje de cumplimiento de criterios ambientales </t>
  </si>
  <si>
    <t>Reporte de cumplimiento de meta ambiental OAP</t>
  </si>
  <si>
    <t>Meta cumplida en un 66,25% para la vigencia 2023</t>
  </si>
  <si>
    <t>El dia 17 de noviembre se hizo la publicacion para el proceso de encargos del cuarto trimeste, ofertando 75 empleo de planta temporal y 39 de planta permanente, en reunion llevada a cabo el 15 de diciembre 52 funcionarios aceptaron empleos en encargo, 50 de ellos en planta permanente y 50 en planta temporal.</t>
  </si>
  <si>
    <t>• Publicaciones de convocatoria para participar en el proceso de encargo.
• Publicación de vacantes.</t>
  </si>
  <si>
    <t>Para el cuarto trimestre del año se realizaron las siguientes actividades:
• 3° taller Salud Mental y Riesgo Psicosocial (manejo de estrés y prevención de síndrome de agotamiento laboral).
• Socialización resultados Bateria Riesgo Psicosocial.
• Informe de hallazgos grupos focales</t>
  </si>
  <si>
    <t xml:space="preserve">Durante el cuarto trimestre se invitó a los 43 servidores que ingresaron a la SDG a participar de la jornada de inducción virtual realizada desde el 11 al 15 de diciembre de 2023, de la cual se logró un promedio de 36 participantes, Igualmente se envío la información para que realizaran el curso virtual de "Inducción a la Secretaría Distrital de Gobierno" dispuesto a través de la plataforma Moodle de la entidad.  Durante este trimestre se obtuvo como resultado que 20 servidores culminaron el curso en la plataforma Moodle.
Durante la vigencia 2023 se logró un registro de 1151 servidores que culminaron el curso virtual de Inducción a la Secretaría Distrital de Gobierno. 
</t>
  </si>
  <si>
    <t xml:space="preserve">Reporte de servidores que finalizaron el curso virtual descargado de la plataforma Moodle. </t>
  </si>
  <si>
    <t>Durante el cuarto trimestre para Bienestar e incentivos se ejecutaron las siguientes actividades: 
1. Estrategia Mejores equipos de trabajo con el reconocimiento a 3 equipos participantes de las diferentes dependencias de la entidad.
2. segundo sorteo estrategia mejores servidores del nivel sobresaliente de acuerdo a la Resolución 001 de 2023. 
3. Dia de reconocimiento al servidor público con la participación de los servidores de planta de la entidad fecha 02 de octubre. 
4. Vacaciones Creativas 1 semana de octubre 9-13 con la participación de 60 hijos de los funcionarios entre los 5 y los 12 años.
5 Tardeando entre amigos actividades de integración dirigidas a servidores de planta cada grupo de 55 participantes.
6. Dia del niño Halloween manzana lievano-20 de octubre actividades lúdicas y culturales dirigidas a los hijos de los servidores. 
7. Encuentro Inter alcaldías -integridad en acción dirigido a los gestores de integridad como fortalecimiento y apropiación de los valores realizada el mes de noviembre.
8. Ferias de servicios en los meses de octubre y noviembre en las cuales se daban a conocer los servicios de la caja, eps ,fondos de pensiones y cesantías, ejecutada en las alcaldías locales.
9. Actividad de prepensionados 1 de diciembre, 50 participantes, lugar rocas del zunuba.
10. entrega Bonos navideños a los hijos de los servidores entre los 0-12 años y con discapacidad hasta los 18 años. 
11. Novenas Navideñas realizadas los días 20 de diciembre SDG y 21 de diciembre manzana Liévano. En la ejecución de las actividades se conto con la participación del 95% de los servidores convocados.</t>
  </si>
  <si>
    <t>Registros Fotogradicos, Noticias,registros de asistencia,invitaciones, etc:</t>
  </si>
  <si>
    <t xml:space="preserve">Evidencias de cumplimiento actividades </t>
  </si>
  <si>
    <t>La meta fue cumpida enun 91,68% para la vigencia 2023</t>
  </si>
  <si>
    <t>El cumplimiento de la meta se dio en un 100% para la vigencia 2023</t>
  </si>
  <si>
    <t>26 de enero de 2024</t>
  </si>
  <si>
    <t xml:space="preserve">Para el cuarto trimestre de la vigencia 2023, el Plan de Gestión del proceso Gerencia del Talento Humano alcanzó un nivel de desempeño del 96,63% y 96,08% del acumulado.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</si>
</sst>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9"/>
      <color indexed="81"/>
      <name val="Tahoma"/>
      <family val="2"/>
    </font>
    <font>
      <sz val="9"/>
      <color indexed="81"/>
      <name val="Tahoma"/>
      <family val="2"/>
    </font>
    <font>
      <b/>
      <u/>
      <sz val="11"/>
      <color theme="1"/>
      <name val="Calibri Light"/>
      <family val="2"/>
      <scheme val="major"/>
    </font>
    <font>
      <sz val="11"/>
      <color rgb="FF000000"/>
      <name val="Calibri Light"/>
      <family val="2"/>
    </font>
    <font>
      <sz val="11"/>
      <color rgb="FF0070C0"/>
      <name val="Calibri Light"/>
      <family val="2"/>
    </font>
    <font>
      <b/>
      <sz val="11"/>
      <color rgb="FF000000"/>
      <name val="Calibri Light"/>
      <family val="2"/>
    </font>
    <font>
      <sz val="11"/>
      <color rgb="FF000000"/>
      <name val="Calibri Light"/>
      <family val="2"/>
    </font>
    <font>
      <sz val="11"/>
      <name val="Calibri Light"/>
      <family val="2"/>
    </font>
    <font>
      <u/>
      <sz val="11"/>
      <color theme="10"/>
      <name val="Calibri"/>
      <family val="2"/>
      <scheme val="minor"/>
    </font>
    <font>
      <sz val="11"/>
      <color rgb="FF000000"/>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19" fillId="0" borderId="0" applyNumberFormat="0" applyFill="0" applyBorder="0" applyAlignment="0" applyProtection="0"/>
  </cellStyleXfs>
  <cellXfs count="166">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0" borderId="0" xfId="0" applyFont="1" applyAlignment="1">
      <alignment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6" fillId="3" borderId="1" xfId="0" applyFont="1" applyFill="1" applyBorder="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9" fontId="10" fillId="3" borderId="1" xfId="0" applyNumberFormat="1" applyFont="1" applyFill="1" applyBorder="1" applyAlignment="1">
      <alignment horizontal="right" wrapText="1"/>
    </xf>
    <xf numFmtId="9" fontId="8"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0" fontId="15" fillId="10" borderId="13" xfId="0" applyFont="1" applyFill="1" applyBorder="1" applyAlignment="1">
      <alignment vertical="center" wrapText="1"/>
    </xf>
    <xf numFmtId="0" fontId="15" fillId="10" borderId="13" xfId="0" applyFont="1" applyFill="1" applyBorder="1" applyAlignment="1">
      <alignment horizontal="center" vertical="center" wrapText="1"/>
    </xf>
    <xf numFmtId="9" fontId="15" fillId="10" borderId="13" xfId="0" applyNumberFormat="1" applyFont="1" applyFill="1" applyBorder="1" applyAlignment="1">
      <alignment horizontal="center" vertical="center" wrapText="1"/>
    </xf>
    <xf numFmtId="9" fontId="15" fillId="10" borderId="13" xfId="0" applyNumberFormat="1" applyFont="1" applyFill="1" applyBorder="1" applyAlignment="1">
      <alignment vertical="center" wrapText="1"/>
    </xf>
    <xf numFmtId="0" fontId="15" fillId="0" borderId="13"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5" fillId="1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4" xfId="0" applyFont="1" applyBorder="1" applyAlignment="1">
      <alignment vertical="center" wrapText="1"/>
    </xf>
    <xf numFmtId="0" fontId="14" fillId="0" borderId="3" xfId="0" applyFont="1" applyBorder="1" applyAlignment="1">
      <alignment vertical="center" wrapText="1"/>
    </xf>
    <xf numFmtId="0" fontId="14" fillId="0" borderId="11" xfId="0" applyFont="1" applyBorder="1" applyAlignment="1">
      <alignment vertical="center"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left" vertical="center" wrapText="1"/>
    </xf>
    <xf numFmtId="9" fontId="1" fillId="0" borderId="1" xfId="1" applyFont="1" applyBorder="1" applyAlignment="1">
      <alignment horizontal="justify" vertical="center" wrapText="1"/>
    </xf>
    <xf numFmtId="164" fontId="1"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9" fontId="1" fillId="0" borderId="1" xfId="1" applyFont="1" applyBorder="1" applyAlignment="1">
      <alignment horizontal="left" vertical="center" wrapText="1"/>
    </xf>
    <xf numFmtId="164" fontId="14" fillId="0" borderId="1" xfId="1" applyNumberFormat="1" applyFont="1" applyBorder="1" applyAlignment="1">
      <alignment horizontal="left" vertical="center" wrapText="1"/>
    </xf>
    <xf numFmtId="164" fontId="1" fillId="0" borderId="1" xfId="1" applyNumberFormat="1" applyFont="1" applyBorder="1" applyAlignment="1">
      <alignment horizontal="left" vertical="center" wrapText="1"/>
    </xf>
    <xf numFmtId="164" fontId="1" fillId="0" borderId="1" xfId="0" applyNumberFormat="1" applyFont="1" applyBorder="1" applyAlignment="1">
      <alignment horizontal="justify" vertical="center" wrapText="1"/>
    </xf>
    <xf numFmtId="164" fontId="14" fillId="0" borderId="14" xfId="1" applyNumberFormat="1" applyFont="1" applyBorder="1" applyAlignment="1">
      <alignment horizontal="left" vertical="center" wrapText="1"/>
    </xf>
    <xf numFmtId="10" fontId="7" fillId="3" borderId="1" xfId="1" applyNumberFormat="1" applyFont="1" applyFill="1" applyBorder="1" applyAlignment="1">
      <alignment horizontal="center" wrapText="1"/>
    </xf>
    <xf numFmtId="9" fontId="5" fillId="0" borderId="1"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0"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9" fontId="5" fillId="0" borderId="1" xfId="1" applyFont="1" applyBorder="1" applyAlignment="1">
      <alignment horizontal="left" vertical="center" wrapText="1"/>
    </xf>
    <xf numFmtId="0" fontId="5" fillId="0" borderId="1" xfId="0" applyFont="1" applyBorder="1" applyAlignment="1">
      <alignment horizontal="left" vertical="center" wrapText="1"/>
    </xf>
    <xf numFmtId="10" fontId="7" fillId="3" borderId="1" xfId="0" applyNumberFormat="1" applyFont="1" applyFill="1" applyBorder="1" applyAlignment="1">
      <alignment horizontal="center" wrapText="1"/>
    </xf>
    <xf numFmtId="10" fontId="9" fillId="2" borderId="1" xfId="0" applyNumberFormat="1" applyFont="1" applyFill="1" applyBorder="1" applyAlignment="1">
      <alignment horizontal="center" wrapText="1"/>
    </xf>
    <xf numFmtId="10" fontId="9" fillId="2" borderId="1" xfId="1" applyNumberFormat="1" applyFont="1" applyFill="1" applyBorder="1" applyAlignment="1">
      <alignment horizontal="center" wrapText="1"/>
    </xf>
    <xf numFmtId="0" fontId="3" fillId="0" borderId="1" xfId="0" applyFont="1" applyBorder="1" applyAlignment="1">
      <alignment horizontal="left" vertical="center" wrapText="1"/>
    </xf>
    <xf numFmtId="0" fontId="14" fillId="0" borderId="11" xfId="0" applyFont="1" applyBorder="1" applyAlignment="1">
      <alignment horizontal="left" vertical="center" wrapText="1"/>
    </xf>
    <xf numFmtId="0" fontId="1" fillId="0" borderId="1" xfId="0" applyFont="1" applyBorder="1" applyAlignment="1">
      <alignment horizontal="left" vertical="center" wrapText="1"/>
    </xf>
    <xf numFmtId="9" fontId="3" fillId="0" borderId="1" xfId="0" applyNumberFormat="1" applyFont="1" applyBorder="1" applyAlignment="1">
      <alignment horizontal="left" vertical="center" wrapText="1"/>
    </xf>
    <xf numFmtId="9" fontId="3" fillId="0" borderId="1" xfId="1" applyFont="1" applyBorder="1" applyAlignment="1">
      <alignment horizontal="center" vertical="center" wrapText="1"/>
    </xf>
    <xf numFmtId="9" fontId="1" fillId="0" borderId="1" xfId="1" applyFont="1" applyBorder="1" applyAlignment="1">
      <alignment horizontal="right" vertical="center" wrapText="1"/>
    </xf>
    <xf numFmtId="0" fontId="1"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9" fontId="3" fillId="0" borderId="1" xfId="1" applyFont="1" applyBorder="1" applyAlignment="1">
      <alignment horizontal="right" vertical="center" wrapText="1"/>
    </xf>
    <xf numFmtId="9" fontId="1"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1" fontId="1" fillId="0" borderId="1" xfId="0" applyNumberFormat="1" applyFont="1" applyBorder="1" applyAlignment="1">
      <alignment horizontal="right" vertical="center" wrapText="1"/>
    </xf>
    <xf numFmtId="9" fontId="1"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xf>
    <xf numFmtId="9" fontId="7" fillId="3" borderId="1" xfId="1" applyFont="1" applyFill="1" applyBorder="1" applyAlignment="1">
      <alignment vertical="center" wrapText="1"/>
    </xf>
    <xf numFmtId="10" fontId="7" fillId="3" borderId="1" xfId="1" applyNumberFormat="1" applyFont="1" applyFill="1" applyBorder="1" applyAlignment="1">
      <alignment horizontal="center" vertical="center" wrapText="1"/>
    </xf>
    <xf numFmtId="9" fontId="7" fillId="3" borderId="1" xfId="1" applyFont="1" applyFill="1" applyBorder="1" applyAlignment="1">
      <alignment horizontal="right" vertical="center" wrapText="1"/>
    </xf>
    <xf numFmtId="0" fontId="6" fillId="0" borderId="0" xfId="0" applyFont="1" applyAlignment="1">
      <alignment vertical="center" wrapText="1"/>
    </xf>
    <xf numFmtId="0" fontId="2" fillId="9" borderId="0" xfId="0" applyFont="1" applyFill="1" applyAlignment="1">
      <alignment horizontal="center" vertical="center" wrapText="1"/>
    </xf>
    <xf numFmtId="0" fontId="1" fillId="9" borderId="0" xfId="0" applyFont="1" applyFill="1" applyAlignment="1">
      <alignment horizontal="left" vertical="center" wrapText="1"/>
    </xf>
    <xf numFmtId="0" fontId="19" fillId="0" borderId="1" xfId="2" applyBorder="1" applyAlignment="1">
      <alignment horizontal="justify" vertical="center" wrapText="1"/>
    </xf>
    <xf numFmtId="10" fontId="7" fillId="3" borderId="1" xfId="1" applyNumberFormat="1" applyFont="1" applyFill="1" applyBorder="1" applyAlignment="1">
      <alignment wrapText="1"/>
    </xf>
    <xf numFmtId="10" fontId="5" fillId="0" borderId="1" xfId="1" applyNumberFormat="1" applyFont="1" applyBorder="1" applyAlignment="1">
      <alignment horizontal="justify" vertical="center" wrapText="1"/>
    </xf>
    <xf numFmtId="10" fontId="7" fillId="3" borderId="1" xfId="1" applyNumberFormat="1" applyFont="1" applyFill="1" applyBorder="1" applyAlignment="1">
      <alignment vertical="center" wrapText="1"/>
    </xf>
    <xf numFmtId="10" fontId="9" fillId="2" borderId="1" xfId="0" applyNumberFormat="1" applyFont="1" applyFill="1" applyBorder="1" applyAlignment="1">
      <alignment wrapText="1"/>
    </xf>
    <xf numFmtId="9" fontId="1" fillId="0" borderId="1" xfId="1" applyFont="1" applyBorder="1" applyAlignment="1">
      <alignment horizontal="center" vertical="center" wrapText="1"/>
    </xf>
    <xf numFmtId="164" fontId="5" fillId="0" borderId="1" xfId="1" applyNumberFormat="1" applyFont="1" applyBorder="1" applyAlignment="1">
      <alignment horizontal="left" vertical="center" wrapText="1"/>
    </xf>
    <xf numFmtId="164" fontId="1" fillId="9" borderId="1" xfId="1" applyNumberFormat="1" applyFont="1" applyFill="1" applyBorder="1" applyAlignment="1">
      <alignment horizontal="justify" vertical="center" wrapText="1"/>
    </xf>
    <xf numFmtId="1" fontId="5" fillId="9" borderId="1" xfId="0" applyNumberFormat="1" applyFont="1" applyFill="1" applyBorder="1" applyAlignment="1">
      <alignment horizontal="left" vertical="center" wrapText="1"/>
    </xf>
    <xf numFmtId="10" fontId="5" fillId="9" borderId="1" xfId="0" applyNumberFormat="1" applyFont="1" applyFill="1" applyBorder="1" applyAlignment="1">
      <alignment horizontal="left" vertical="center" wrapText="1"/>
    </xf>
    <xf numFmtId="164" fontId="5" fillId="0" borderId="1" xfId="1" applyNumberFormat="1" applyFont="1" applyBorder="1" applyAlignment="1">
      <alignment horizontal="justify" vertical="center" wrapText="1"/>
    </xf>
    <xf numFmtId="9" fontId="1" fillId="9" borderId="0" xfId="1" applyFont="1" applyFill="1" applyAlignment="1">
      <alignment wrapText="1"/>
    </xf>
    <xf numFmtId="9" fontId="1" fillId="9" borderId="0" xfId="1" applyFont="1" applyFill="1" applyAlignment="1">
      <alignment vertical="center" wrapText="1"/>
    </xf>
    <xf numFmtId="9" fontId="2" fillId="6" borderId="1" xfId="1" applyFont="1" applyFill="1" applyBorder="1" applyAlignment="1">
      <alignment horizontal="center" vertical="center" wrapText="1"/>
    </xf>
    <xf numFmtId="9" fontId="1" fillId="0" borderId="0" xfId="1" applyFont="1" applyAlignment="1">
      <alignment wrapText="1"/>
    </xf>
    <xf numFmtId="1" fontId="5" fillId="0" borderId="1" xfId="0" applyNumberFormat="1" applyFont="1" applyBorder="1" applyAlignment="1">
      <alignment horizontal="justify" vertical="center" wrapText="1"/>
    </xf>
    <xf numFmtId="9" fontId="5" fillId="0" borderId="1" xfId="1" applyFont="1" applyFill="1" applyBorder="1" applyAlignment="1">
      <alignment horizontal="justify" vertical="center" wrapText="1"/>
    </xf>
    <xf numFmtId="10" fontId="5" fillId="0" borderId="1" xfId="1" applyNumberFormat="1" applyFont="1" applyFill="1" applyBorder="1" applyAlignment="1">
      <alignment horizontal="justify" vertical="center" wrapText="1"/>
    </xf>
    <xf numFmtId="0" fontId="20" fillId="0" borderId="1" xfId="0" applyFont="1" applyBorder="1" applyAlignment="1">
      <alignment wrapText="1"/>
    </xf>
    <xf numFmtId="0" fontId="14" fillId="0" borderId="1" xfId="0" applyFont="1" applyBorder="1" applyAlignment="1">
      <alignment wrapText="1"/>
    </xf>
    <xf numFmtId="0" fontId="14" fillId="0" borderId="1" xfId="0" applyFont="1" applyBorder="1" applyAlignment="1">
      <alignment horizontal="center" vertical="center" wrapText="1"/>
    </xf>
    <xf numFmtId="10" fontId="9" fillId="2" borderId="1" xfId="1" applyNumberFormat="1" applyFont="1" applyFill="1" applyBorder="1" applyAlignment="1">
      <alignment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9"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18"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18" fillId="9"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8" fillId="9" borderId="2" xfId="0" applyFont="1" applyFill="1" applyBorder="1" applyAlignment="1">
      <alignment horizontal="left" vertical="center" wrapText="1"/>
    </xf>
    <xf numFmtId="0" fontId="18" fillId="9" borderId="4" xfId="0" applyFont="1" applyFill="1" applyBorder="1" applyAlignment="1">
      <alignment horizontal="left" vertical="center" wrapText="1"/>
    </xf>
    <xf numFmtId="0" fontId="18" fillId="9" borderId="3" xfId="0" applyFont="1" applyFill="1" applyBorder="1" applyAlignment="1">
      <alignment horizontal="left" vertical="center" wrapText="1"/>
    </xf>
    <xf numFmtId="164" fontId="5" fillId="0" borderId="1" xfId="0" applyNumberFormat="1" applyFont="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twoCellAnchor editAs="oneCell">
    <xdr:from>
      <xdr:col>0</xdr:col>
      <xdr:colOff>149678</xdr:colOff>
      <xdr:row>0</xdr:row>
      <xdr:rowOff>87086</xdr:rowOff>
    </xdr:from>
    <xdr:to>
      <xdr:col>2</xdr:col>
      <xdr:colOff>448664</xdr:colOff>
      <xdr:row>0</xdr:row>
      <xdr:rowOff>810986</xdr:rowOff>
    </xdr:to>
    <xdr:pic>
      <xdr:nvPicPr>
        <xdr:cNvPr id="3" name="Imagen 2">
          <a:extLst>
            <a:ext uri="{FF2B5EF4-FFF2-40B4-BE49-F238E27FC236}">
              <a16:creationId xmlns:a16="http://schemas.microsoft.com/office/drawing/2014/main" id="{CAA537DD-CFEF-442B-A443-4FE878B729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80186"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7"/>
  <sheetViews>
    <sheetView tabSelected="1" topLeftCell="J15" zoomScale="60" zoomScaleNormal="60" workbookViewId="0">
      <selection activeCell="G13" sqref="G13"/>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65.42578125" style="1" hidden="1" customWidth="1"/>
    <col min="24" max="24" width="23.5703125" style="1" hidden="1" customWidth="1"/>
    <col min="25" max="27" width="16.5703125" style="1" hidden="1" customWidth="1"/>
    <col min="28" max="28" width="33.42578125" style="1" hidden="1" customWidth="1"/>
    <col min="29" max="31" width="16.5703125" style="1" hidden="1" customWidth="1"/>
    <col min="32" max="32" width="16.5703125" style="96" hidden="1" customWidth="1"/>
    <col min="33" max="33" width="43.7109375" style="1" hidden="1" customWidth="1"/>
    <col min="34" max="34" width="16.5703125" style="1" hidden="1" customWidth="1"/>
    <col min="35" max="36" width="22" style="1" customWidth="1"/>
    <col min="37" max="37" width="16.5703125" style="1" customWidth="1"/>
    <col min="38" max="38" width="34.85546875" style="1" customWidth="1"/>
    <col min="39" max="41" width="16.5703125" style="1" customWidth="1"/>
    <col min="42" max="42" width="21.5703125" style="1" customWidth="1"/>
    <col min="43" max="43" width="52.5703125" style="1" customWidth="1"/>
    <col min="44" max="16384" width="10.85546875" style="1"/>
  </cols>
  <sheetData>
    <row r="1" spans="1:43" s="24" customFormat="1" ht="70.5" customHeight="1" x14ac:dyDescent="0.25">
      <c r="A1" s="135" t="s">
        <v>0</v>
      </c>
      <c r="B1" s="136"/>
      <c r="C1" s="136"/>
      <c r="D1" s="136"/>
      <c r="E1" s="136"/>
      <c r="F1" s="136"/>
      <c r="G1" s="136"/>
      <c r="H1" s="136"/>
      <c r="I1" s="136"/>
      <c r="J1" s="136"/>
      <c r="K1" s="137" t="s">
        <v>1</v>
      </c>
      <c r="L1" s="138"/>
      <c r="M1" s="138"/>
      <c r="N1" s="138"/>
      <c r="O1" s="138"/>
      <c r="AF1" s="93"/>
    </row>
    <row r="2" spans="1:43" s="25" customFormat="1" ht="23.45" customHeight="1" x14ac:dyDescent="0.25">
      <c r="A2" s="152" t="s">
        <v>2</v>
      </c>
      <c r="B2" s="153"/>
      <c r="C2" s="153"/>
      <c r="D2" s="153"/>
      <c r="E2" s="153"/>
      <c r="F2" s="153"/>
      <c r="G2" s="153"/>
      <c r="H2" s="153"/>
      <c r="I2" s="153"/>
      <c r="J2" s="153"/>
      <c r="K2" s="153"/>
      <c r="L2" s="153"/>
      <c r="M2" s="153"/>
      <c r="N2" s="153"/>
      <c r="O2" s="153"/>
      <c r="AF2" s="94"/>
    </row>
    <row r="3" spans="1:43" s="24" customFormat="1" x14ac:dyDescent="0.25">
      <c r="AF3" s="93"/>
    </row>
    <row r="4" spans="1:43" s="24" customFormat="1" ht="29.1" customHeight="1" x14ac:dyDescent="0.25">
      <c r="A4" s="140" t="s">
        <v>3</v>
      </c>
      <c r="B4" s="141"/>
      <c r="C4" s="146" t="s">
        <v>4</v>
      </c>
      <c r="D4" s="147"/>
      <c r="E4" s="157" t="s">
        <v>5</v>
      </c>
      <c r="F4" s="158"/>
      <c r="G4" s="158"/>
      <c r="H4" s="158"/>
      <c r="I4" s="158"/>
      <c r="J4" s="159"/>
      <c r="AF4" s="93"/>
    </row>
    <row r="5" spans="1:43" s="24" customFormat="1" ht="15" customHeight="1" x14ac:dyDescent="0.25">
      <c r="A5" s="142"/>
      <c r="B5" s="143"/>
      <c r="C5" s="148"/>
      <c r="D5" s="149"/>
      <c r="E5" s="2" t="s">
        <v>6</v>
      </c>
      <c r="F5" s="2" t="s">
        <v>7</v>
      </c>
      <c r="G5" s="157" t="s">
        <v>8</v>
      </c>
      <c r="H5" s="158"/>
      <c r="I5" s="158"/>
      <c r="J5" s="159"/>
      <c r="AF5" s="93"/>
    </row>
    <row r="6" spans="1:43" s="24" customFormat="1" ht="15" customHeight="1" x14ac:dyDescent="0.25">
      <c r="A6" s="142"/>
      <c r="B6" s="143"/>
      <c r="C6" s="148"/>
      <c r="D6" s="149"/>
      <c r="E6" s="17">
        <v>1</v>
      </c>
      <c r="F6" s="17" t="s">
        <v>9</v>
      </c>
      <c r="G6" s="160" t="s">
        <v>10</v>
      </c>
      <c r="H6" s="160"/>
      <c r="I6" s="160"/>
      <c r="J6" s="160"/>
      <c r="AF6" s="93"/>
    </row>
    <row r="7" spans="1:43" s="24" customFormat="1" ht="78" customHeight="1" x14ac:dyDescent="0.25">
      <c r="A7" s="142"/>
      <c r="B7" s="143"/>
      <c r="C7" s="148"/>
      <c r="D7" s="149"/>
      <c r="E7" s="17">
        <v>2</v>
      </c>
      <c r="F7" s="17" t="s">
        <v>11</v>
      </c>
      <c r="G7" s="161" t="s">
        <v>12</v>
      </c>
      <c r="H7" s="161"/>
      <c r="I7" s="161"/>
      <c r="J7" s="161"/>
      <c r="AF7" s="93"/>
    </row>
    <row r="8" spans="1:43" s="24" customFormat="1" ht="70.5" customHeight="1" x14ac:dyDescent="0.25">
      <c r="A8" s="144"/>
      <c r="B8" s="145"/>
      <c r="C8" s="150"/>
      <c r="D8" s="151"/>
      <c r="E8" s="26">
        <v>3</v>
      </c>
      <c r="F8" s="26" t="s">
        <v>117</v>
      </c>
      <c r="G8" s="154" t="s">
        <v>118</v>
      </c>
      <c r="H8" s="155"/>
      <c r="I8" s="155"/>
      <c r="J8" s="155"/>
      <c r="AF8" s="93"/>
    </row>
    <row r="9" spans="1:43" s="24" customFormat="1" ht="70.5" customHeight="1" x14ac:dyDescent="0.25">
      <c r="A9" s="80"/>
      <c r="B9" s="80"/>
      <c r="C9" s="81"/>
      <c r="D9" s="81"/>
      <c r="E9" s="26">
        <v>4</v>
      </c>
      <c r="F9" s="26" t="s">
        <v>121</v>
      </c>
      <c r="G9" s="154" t="s">
        <v>122</v>
      </c>
      <c r="H9" s="155"/>
      <c r="I9" s="155"/>
      <c r="J9" s="155"/>
      <c r="AF9" s="93"/>
    </row>
    <row r="10" spans="1:43" s="24" customFormat="1" ht="70.5" customHeight="1" x14ac:dyDescent="0.25">
      <c r="A10" s="80"/>
      <c r="B10" s="80"/>
      <c r="C10" s="81"/>
      <c r="D10" s="81"/>
      <c r="E10" s="26">
        <v>5</v>
      </c>
      <c r="F10" s="26" t="s">
        <v>123</v>
      </c>
      <c r="G10" s="162" t="s">
        <v>138</v>
      </c>
      <c r="H10" s="163"/>
      <c r="I10" s="163"/>
      <c r="J10" s="164"/>
      <c r="AF10" s="93"/>
    </row>
    <row r="11" spans="1:43" s="24" customFormat="1" ht="70.5" customHeight="1" x14ac:dyDescent="0.25">
      <c r="A11" s="80"/>
      <c r="B11" s="80"/>
      <c r="C11" s="81"/>
      <c r="D11" s="81"/>
      <c r="E11" s="26">
        <v>6</v>
      </c>
      <c r="F11" s="26" t="s">
        <v>151</v>
      </c>
      <c r="G11" s="156" t="s">
        <v>150</v>
      </c>
      <c r="H11" s="156"/>
      <c r="I11" s="156"/>
      <c r="J11" s="156"/>
      <c r="AF11" s="93"/>
    </row>
    <row r="12" spans="1:43" s="24" customFormat="1" ht="70.5" customHeight="1" x14ac:dyDescent="0.25">
      <c r="A12" s="80"/>
      <c r="B12" s="80"/>
      <c r="C12" s="81"/>
      <c r="D12" s="81"/>
      <c r="E12" s="26">
        <v>7</v>
      </c>
      <c r="F12" s="26" t="s">
        <v>171</v>
      </c>
      <c r="G12" s="156" t="s">
        <v>172</v>
      </c>
      <c r="H12" s="156"/>
      <c r="I12" s="156"/>
      <c r="J12" s="156"/>
      <c r="AF12" s="93"/>
    </row>
    <row r="13" spans="1:43" s="24" customFormat="1" x14ac:dyDescent="0.25">
      <c r="AF13" s="93"/>
    </row>
    <row r="14" spans="1:43" ht="14.45" customHeight="1" x14ac:dyDescent="0.25">
      <c r="A14" s="134" t="s">
        <v>13</v>
      </c>
      <c r="B14" s="134"/>
      <c r="C14" s="134" t="s">
        <v>14</v>
      </c>
      <c r="D14" s="134"/>
      <c r="E14" s="134"/>
      <c r="F14" s="139" t="s">
        <v>15</v>
      </c>
      <c r="G14" s="139"/>
      <c r="H14" s="139"/>
      <c r="I14" s="139"/>
      <c r="J14" s="139"/>
      <c r="K14" s="139"/>
      <c r="L14" s="139"/>
      <c r="M14" s="139"/>
      <c r="N14" s="139"/>
      <c r="O14" s="139"/>
      <c r="P14" s="139"/>
      <c r="Q14" s="134" t="s">
        <v>16</v>
      </c>
      <c r="R14" s="134"/>
      <c r="S14" s="134"/>
      <c r="T14" s="104" t="s">
        <v>17</v>
      </c>
      <c r="U14" s="105"/>
      <c r="V14" s="105"/>
      <c r="W14" s="105"/>
      <c r="X14" s="106"/>
      <c r="Y14" s="110" t="s">
        <v>18</v>
      </c>
      <c r="Z14" s="111"/>
      <c r="AA14" s="111"/>
      <c r="AB14" s="111"/>
      <c r="AC14" s="112"/>
      <c r="AD14" s="116" t="s">
        <v>19</v>
      </c>
      <c r="AE14" s="117"/>
      <c r="AF14" s="117"/>
      <c r="AG14" s="117"/>
      <c r="AH14" s="118"/>
      <c r="AI14" s="122" t="s">
        <v>20</v>
      </c>
      <c r="AJ14" s="123"/>
      <c r="AK14" s="123"/>
      <c r="AL14" s="123"/>
      <c r="AM14" s="124"/>
      <c r="AN14" s="128" t="s">
        <v>21</v>
      </c>
      <c r="AO14" s="129"/>
      <c r="AP14" s="129"/>
      <c r="AQ14" s="130"/>
    </row>
    <row r="15" spans="1:43" ht="14.45" customHeight="1" x14ac:dyDescent="0.25">
      <c r="A15" s="134"/>
      <c r="B15" s="134"/>
      <c r="C15" s="134"/>
      <c r="D15" s="134"/>
      <c r="E15" s="134"/>
      <c r="F15" s="139"/>
      <c r="G15" s="139"/>
      <c r="H15" s="139"/>
      <c r="I15" s="139"/>
      <c r="J15" s="139"/>
      <c r="K15" s="139"/>
      <c r="L15" s="139"/>
      <c r="M15" s="139"/>
      <c r="N15" s="139"/>
      <c r="O15" s="139"/>
      <c r="P15" s="139"/>
      <c r="Q15" s="134"/>
      <c r="R15" s="134"/>
      <c r="S15" s="134"/>
      <c r="T15" s="107"/>
      <c r="U15" s="108"/>
      <c r="V15" s="108"/>
      <c r="W15" s="108"/>
      <c r="X15" s="109"/>
      <c r="Y15" s="113"/>
      <c r="Z15" s="114"/>
      <c r="AA15" s="114"/>
      <c r="AB15" s="114"/>
      <c r="AC15" s="115"/>
      <c r="AD15" s="119"/>
      <c r="AE15" s="120"/>
      <c r="AF15" s="120"/>
      <c r="AG15" s="120"/>
      <c r="AH15" s="121"/>
      <c r="AI15" s="125"/>
      <c r="AJ15" s="126"/>
      <c r="AK15" s="126"/>
      <c r="AL15" s="126"/>
      <c r="AM15" s="127"/>
      <c r="AN15" s="131"/>
      <c r="AO15" s="132"/>
      <c r="AP15" s="132"/>
      <c r="AQ15" s="133"/>
    </row>
    <row r="16" spans="1:43" ht="45" x14ac:dyDescent="0.25">
      <c r="A16" s="2" t="s">
        <v>22</v>
      </c>
      <c r="B16" s="2" t="s">
        <v>23</v>
      </c>
      <c r="C16" s="2" t="s">
        <v>24</v>
      </c>
      <c r="D16" s="2" t="s">
        <v>25</v>
      </c>
      <c r="E16" s="2" t="s">
        <v>26</v>
      </c>
      <c r="F16" s="15" t="s">
        <v>27</v>
      </c>
      <c r="G16" s="15" t="s">
        <v>28</v>
      </c>
      <c r="H16" s="15" t="s">
        <v>29</v>
      </c>
      <c r="I16" s="15" t="s">
        <v>30</v>
      </c>
      <c r="J16" s="15" t="s">
        <v>31</v>
      </c>
      <c r="K16" s="15" t="s">
        <v>32</v>
      </c>
      <c r="L16" s="15" t="s">
        <v>33</v>
      </c>
      <c r="M16" s="15" t="s">
        <v>34</v>
      </c>
      <c r="N16" s="15" t="s">
        <v>35</v>
      </c>
      <c r="O16" s="15" t="s">
        <v>36</v>
      </c>
      <c r="P16" s="15" t="s">
        <v>37</v>
      </c>
      <c r="Q16" s="2" t="s">
        <v>38</v>
      </c>
      <c r="R16" s="2" t="s">
        <v>39</v>
      </c>
      <c r="S16" s="2" t="s">
        <v>40</v>
      </c>
      <c r="T16" s="3" t="s">
        <v>41</v>
      </c>
      <c r="U16" s="3" t="s">
        <v>42</v>
      </c>
      <c r="V16" s="3" t="s">
        <v>43</v>
      </c>
      <c r="W16" s="3" t="s">
        <v>44</v>
      </c>
      <c r="X16" s="3" t="s">
        <v>45</v>
      </c>
      <c r="Y16" s="18" t="s">
        <v>41</v>
      </c>
      <c r="Z16" s="18" t="s">
        <v>42</v>
      </c>
      <c r="AA16" s="18" t="s">
        <v>43</v>
      </c>
      <c r="AB16" s="18" t="s">
        <v>44</v>
      </c>
      <c r="AC16" s="18" t="s">
        <v>45</v>
      </c>
      <c r="AD16" s="19" t="s">
        <v>41</v>
      </c>
      <c r="AE16" s="19" t="s">
        <v>42</v>
      </c>
      <c r="AF16" s="95" t="s">
        <v>43</v>
      </c>
      <c r="AG16" s="19" t="s">
        <v>44</v>
      </c>
      <c r="AH16" s="19" t="s">
        <v>45</v>
      </c>
      <c r="AI16" s="20" t="s">
        <v>41</v>
      </c>
      <c r="AJ16" s="20" t="s">
        <v>42</v>
      </c>
      <c r="AK16" s="20" t="s">
        <v>43</v>
      </c>
      <c r="AL16" s="20" t="s">
        <v>44</v>
      </c>
      <c r="AM16" s="20" t="s">
        <v>45</v>
      </c>
      <c r="AN16" s="4" t="s">
        <v>41</v>
      </c>
      <c r="AO16" s="4" t="s">
        <v>42</v>
      </c>
      <c r="AP16" s="4" t="s">
        <v>43</v>
      </c>
      <c r="AQ16" s="4" t="s">
        <v>44</v>
      </c>
    </row>
    <row r="17" spans="1:43" s="23" customFormat="1" ht="179.25" customHeight="1" x14ac:dyDescent="0.25">
      <c r="A17" s="61">
        <v>7</v>
      </c>
      <c r="B17" s="61" t="s">
        <v>46</v>
      </c>
      <c r="C17" s="17">
        <v>1</v>
      </c>
      <c r="D17" s="62" t="s">
        <v>47</v>
      </c>
      <c r="E17" s="63" t="s">
        <v>48</v>
      </c>
      <c r="F17" s="61" t="s">
        <v>49</v>
      </c>
      <c r="G17" s="61" t="s">
        <v>50</v>
      </c>
      <c r="H17" s="64" t="s">
        <v>51</v>
      </c>
      <c r="I17" s="63" t="s">
        <v>52</v>
      </c>
      <c r="J17" s="61" t="s">
        <v>53</v>
      </c>
      <c r="K17" s="65">
        <v>1</v>
      </c>
      <c r="L17" s="65">
        <v>1</v>
      </c>
      <c r="M17" s="65">
        <v>1</v>
      </c>
      <c r="N17" s="65">
        <v>1</v>
      </c>
      <c r="O17" s="66">
        <v>1</v>
      </c>
      <c r="P17" s="63" t="s">
        <v>54</v>
      </c>
      <c r="Q17" s="61" t="s">
        <v>55</v>
      </c>
      <c r="R17" s="61" t="s">
        <v>55</v>
      </c>
      <c r="S17" s="61" t="s">
        <v>56</v>
      </c>
      <c r="T17" s="46">
        <f t="shared" ref="T17:T21" si="0">K17</f>
        <v>1</v>
      </c>
      <c r="U17" s="47">
        <v>1</v>
      </c>
      <c r="V17" s="42">
        <f>IF(U17/T17&gt;100%,100%,U17/T17)</f>
        <v>1</v>
      </c>
      <c r="W17" s="37" t="s">
        <v>57</v>
      </c>
      <c r="X17" s="39" t="s">
        <v>58</v>
      </c>
      <c r="Y17" s="43">
        <f t="shared" ref="Y17:Y21" si="1">L17</f>
        <v>1</v>
      </c>
      <c r="Z17" s="44">
        <v>1</v>
      </c>
      <c r="AA17" s="45">
        <f>IF(Z17/Y17&gt;100%,100%,Z17/Y17)</f>
        <v>1</v>
      </c>
      <c r="AB17" s="16" t="s">
        <v>124</v>
      </c>
      <c r="AC17" s="16" t="s">
        <v>125</v>
      </c>
      <c r="AD17" s="43">
        <f>M17</f>
        <v>1</v>
      </c>
      <c r="AE17" s="44">
        <v>0.66700000000000004</v>
      </c>
      <c r="AF17" s="45">
        <f>IF(AE17/AD17&gt;100%,100%,AE17/AD17)</f>
        <v>0.66700000000000004</v>
      </c>
      <c r="AG17" s="100" t="s">
        <v>139</v>
      </c>
      <c r="AH17" s="16" t="s">
        <v>125</v>
      </c>
      <c r="AI17" s="43">
        <f t="shared" ref="AI17:AI21" si="2">N17</f>
        <v>1</v>
      </c>
      <c r="AJ17" s="44">
        <v>1</v>
      </c>
      <c r="AK17" s="45">
        <f>IF(AJ17/AI17&gt;100%,100%,AJ17/AI17)</f>
        <v>1</v>
      </c>
      <c r="AL17" s="16" t="s">
        <v>161</v>
      </c>
      <c r="AM17" s="16" t="s">
        <v>162</v>
      </c>
      <c r="AN17" s="43">
        <f t="shared" ref="AN17:AN21" si="3">O17</f>
        <v>1</v>
      </c>
      <c r="AO17" s="44">
        <f>AVERAGE(U17,Z17,AE17,AK17)</f>
        <v>0.91674999999999995</v>
      </c>
      <c r="AP17" s="45">
        <f>IF(AO17/AN17&gt;100%,100%,AO17/AN17)</f>
        <v>0.91674999999999995</v>
      </c>
      <c r="AQ17" s="37" t="s">
        <v>169</v>
      </c>
    </row>
    <row r="18" spans="1:43" s="23" customFormat="1" ht="315" x14ac:dyDescent="0.25">
      <c r="A18" s="61">
        <v>7</v>
      </c>
      <c r="B18" s="61" t="s">
        <v>46</v>
      </c>
      <c r="C18" s="17">
        <v>2</v>
      </c>
      <c r="D18" s="62" t="s">
        <v>59</v>
      </c>
      <c r="E18" s="61" t="s">
        <v>48</v>
      </c>
      <c r="F18" s="67" t="s">
        <v>60</v>
      </c>
      <c r="G18" s="68" t="s">
        <v>61</v>
      </c>
      <c r="H18" s="64" t="s">
        <v>51</v>
      </c>
      <c r="I18" s="61" t="s">
        <v>62</v>
      </c>
      <c r="J18" s="68" t="s">
        <v>63</v>
      </c>
      <c r="K18" s="65">
        <v>0.25</v>
      </c>
      <c r="L18" s="65">
        <v>0.25</v>
      </c>
      <c r="M18" s="65">
        <v>0.25</v>
      </c>
      <c r="N18" s="65">
        <v>0.25</v>
      </c>
      <c r="O18" s="69">
        <v>1</v>
      </c>
      <c r="P18" s="61" t="s">
        <v>54</v>
      </c>
      <c r="Q18" s="68" t="s">
        <v>64</v>
      </c>
      <c r="R18" s="68" t="s">
        <v>64</v>
      </c>
      <c r="S18" s="68" t="s">
        <v>56</v>
      </c>
      <c r="T18" s="46">
        <v>0.25</v>
      </c>
      <c r="U18" s="48">
        <v>0.25</v>
      </c>
      <c r="V18" s="42">
        <f t="shared" ref="V18:V20" si="4">IF(U18/T18&gt;100%,100%,U18/T18)</f>
        <v>1</v>
      </c>
      <c r="W18" s="38" t="s">
        <v>65</v>
      </c>
      <c r="X18" s="40" t="s">
        <v>66</v>
      </c>
      <c r="Y18" s="43">
        <f t="shared" si="1"/>
        <v>0.25</v>
      </c>
      <c r="Z18" s="49">
        <v>0.25</v>
      </c>
      <c r="AA18" s="45">
        <f t="shared" ref="AA18:AA25" si="5">IF(Z18/Y18&gt;100%,100%,Z18/Y18)</f>
        <v>1</v>
      </c>
      <c r="AB18" s="16" t="s">
        <v>126</v>
      </c>
      <c r="AC18" s="16" t="s">
        <v>126</v>
      </c>
      <c r="AD18" s="43">
        <f>M18</f>
        <v>0.25</v>
      </c>
      <c r="AE18" s="44">
        <v>0.25</v>
      </c>
      <c r="AF18" s="45">
        <f t="shared" ref="AF18:AF25" si="6">IF(AE18/AD18&gt;100%,100%,AE18/AD18)</f>
        <v>1</v>
      </c>
      <c r="AG18" s="16" t="s">
        <v>140</v>
      </c>
      <c r="AH18" s="16" t="s">
        <v>141</v>
      </c>
      <c r="AI18" s="43">
        <f t="shared" si="2"/>
        <v>0.25</v>
      </c>
      <c r="AJ18" s="44">
        <v>0.25</v>
      </c>
      <c r="AK18" s="45">
        <f t="shared" ref="AK18:AK25" si="7">IF(AJ18/AI18&gt;100%,100%,AJ18/AI18)</f>
        <v>1</v>
      </c>
      <c r="AL18" s="16" t="s">
        <v>163</v>
      </c>
      <c r="AM18" s="16" t="s">
        <v>168</v>
      </c>
      <c r="AN18" s="41">
        <f>O18</f>
        <v>1</v>
      </c>
      <c r="AO18" s="49">
        <f>SUM(U18,Z18,AE18,AJ18)</f>
        <v>1</v>
      </c>
      <c r="AP18" s="45">
        <f t="shared" ref="AP18:AP25" si="8">IF(AO18/AN18&gt;100%,100%,AO18/AN18)</f>
        <v>1</v>
      </c>
      <c r="AQ18" s="38" t="s">
        <v>170</v>
      </c>
    </row>
    <row r="19" spans="1:43" s="23" customFormat="1" ht="360" x14ac:dyDescent="0.25">
      <c r="A19" s="61">
        <v>7</v>
      </c>
      <c r="B19" s="61" t="s">
        <v>46</v>
      </c>
      <c r="C19" s="17">
        <v>3</v>
      </c>
      <c r="D19" s="62" t="s">
        <v>67</v>
      </c>
      <c r="E19" s="63" t="s">
        <v>68</v>
      </c>
      <c r="F19" s="63" t="s">
        <v>69</v>
      </c>
      <c r="G19" s="63" t="s">
        <v>70</v>
      </c>
      <c r="H19" s="63" t="s">
        <v>51</v>
      </c>
      <c r="I19" s="63" t="s">
        <v>52</v>
      </c>
      <c r="J19" s="63" t="s">
        <v>71</v>
      </c>
      <c r="K19" s="65">
        <v>0.5</v>
      </c>
      <c r="L19" s="65">
        <v>0.5</v>
      </c>
      <c r="M19" s="65">
        <v>0.5</v>
      </c>
      <c r="N19" s="65">
        <v>0.5</v>
      </c>
      <c r="O19" s="66">
        <v>0.5</v>
      </c>
      <c r="P19" s="61" t="s">
        <v>54</v>
      </c>
      <c r="Q19" s="63" t="s">
        <v>72</v>
      </c>
      <c r="R19" s="63" t="s">
        <v>73</v>
      </c>
      <c r="S19" s="68" t="s">
        <v>56</v>
      </c>
      <c r="T19" s="43">
        <f t="shared" si="0"/>
        <v>0.5</v>
      </c>
      <c r="U19" s="50">
        <v>1</v>
      </c>
      <c r="V19" s="42">
        <f t="shared" si="4"/>
        <v>1</v>
      </c>
      <c r="W19" s="38" t="s">
        <v>119</v>
      </c>
      <c r="X19" s="40" t="s">
        <v>74</v>
      </c>
      <c r="Y19" s="43">
        <f t="shared" si="1"/>
        <v>0.5</v>
      </c>
      <c r="Z19" s="49">
        <v>0.5</v>
      </c>
      <c r="AA19" s="45">
        <f t="shared" si="5"/>
        <v>1</v>
      </c>
      <c r="AB19" s="16" t="s">
        <v>126</v>
      </c>
      <c r="AC19" s="16" t="s">
        <v>127</v>
      </c>
      <c r="AD19" s="43">
        <f>M19</f>
        <v>0.5</v>
      </c>
      <c r="AE19" s="44">
        <v>0.5</v>
      </c>
      <c r="AF19" s="45">
        <f>IF(AE19/AD19&gt;100%,100%,AE19/AD19)</f>
        <v>1</v>
      </c>
      <c r="AG19" s="16" t="s">
        <v>142</v>
      </c>
      <c r="AH19" s="16" t="s">
        <v>143</v>
      </c>
      <c r="AI19" s="43">
        <f t="shared" si="2"/>
        <v>0.5</v>
      </c>
      <c r="AJ19" s="44">
        <v>0.5</v>
      </c>
      <c r="AK19" s="45">
        <f t="shared" si="7"/>
        <v>1</v>
      </c>
      <c r="AL19" s="16" t="s">
        <v>164</v>
      </c>
      <c r="AM19" s="16" t="s">
        <v>165</v>
      </c>
      <c r="AN19" s="43">
        <f t="shared" si="3"/>
        <v>0.5</v>
      </c>
      <c r="AO19" s="49">
        <f>AVERAGE(U19,Z19,AE19,AK19)</f>
        <v>0.75</v>
      </c>
      <c r="AP19" s="45">
        <f t="shared" si="8"/>
        <v>1</v>
      </c>
      <c r="AQ19" s="38" t="s">
        <v>170</v>
      </c>
    </row>
    <row r="20" spans="1:43" s="23" customFormat="1" ht="180" x14ac:dyDescent="0.25">
      <c r="A20" s="61">
        <v>7</v>
      </c>
      <c r="B20" s="61" t="s">
        <v>46</v>
      </c>
      <c r="C20" s="17">
        <v>4</v>
      </c>
      <c r="D20" s="62" t="s">
        <v>75</v>
      </c>
      <c r="E20" s="63" t="s">
        <v>48</v>
      </c>
      <c r="F20" s="63" t="s">
        <v>76</v>
      </c>
      <c r="G20" s="63" t="s">
        <v>77</v>
      </c>
      <c r="H20" s="70" t="s">
        <v>51</v>
      </c>
      <c r="I20" s="63" t="s">
        <v>62</v>
      </c>
      <c r="J20" s="63" t="s">
        <v>78</v>
      </c>
      <c r="K20" s="87">
        <v>0.5</v>
      </c>
      <c r="L20" s="65">
        <v>0.5</v>
      </c>
      <c r="M20" s="71" t="s">
        <v>79</v>
      </c>
      <c r="N20" s="71" t="s">
        <v>79</v>
      </c>
      <c r="O20" s="72">
        <f t="shared" ref="O20" si="9">SUM(K20:N20)</f>
        <v>1</v>
      </c>
      <c r="P20" s="63" t="s">
        <v>54</v>
      </c>
      <c r="Q20" s="63" t="s">
        <v>80</v>
      </c>
      <c r="R20" s="63" t="s">
        <v>80</v>
      </c>
      <c r="S20" s="61" t="s">
        <v>56</v>
      </c>
      <c r="T20" s="46">
        <v>0.5</v>
      </c>
      <c r="U20" s="50">
        <v>0.5</v>
      </c>
      <c r="V20" s="42">
        <f t="shared" si="4"/>
        <v>1</v>
      </c>
      <c r="W20" s="38" t="s">
        <v>120</v>
      </c>
      <c r="X20" s="40" t="s">
        <v>81</v>
      </c>
      <c r="Y20" s="43">
        <f t="shared" si="1"/>
        <v>0.5</v>
      </c>
      <c r="Z20" s="49">
        <f>SUM(U20,AB20)</f>
        <v>0.5</v>
      </c>
      <c r="AA20" s="45">
        <f t="shared" si="5"/>
        <v>1</v>
      </c>
      <c r="AB20" s="16" t="s">
        <v>128</v>
      </c>
      <c r="AC20" s="16" t="s">
        <v>131</v>
      </c>
      <c r="AD20" s="22" t="str">
        <f t="shared" ref="AD20" si="10">M20</f>
        <v>No programada</v>
      </c>
      <c r="AE20" s="16" t="s">
        <v>79</v>
      </c>
      <c r="AF20" s="43" t="s">
        <v>79</v>
      </c>
      <c r="AG20" s="16" t="s">
        <v>79</v>
      </c>
      <c r="AH20" s="16" t="s">
        <v>79</v>
      </c>
      <c r="AI20" s="43" t="str">
        <f t="shared" si="2"/>
        <v>No programada</v>
      </c>
      <c r="AJ20" s="43" t="s">
        <v>79</v>
      </c>
      <c r="AK20" s="45" t="s">
        <v>152</v>
      </c>
      <c r="AL20" s="16" t="s">
        <v>79</v>
      </c>
      <c r="AM20" s="16" t="s">
        <v>153</v>
      </c>
      <c r="AN20" s="41">
        <f>L20</f>
        <v>0.5</v>
      </c>
      <c r="AO20" s="89">
        <f>SUM(U20,Z20)</f>
        <v>1</v>
      </c>
      <c r="AP20" s="45">
        <f t="shared" si="8"/>
        <v>1</v>
      </c>
      <c r="AQ20" s="38" t="s">
        <v>170</v>
      </c>
    </row>
    <row r="21" spans="1:43" s="23" customFormat="1" ht="162" customHeight="1" x14ac:dyDescent="0.25">
      <c r="A21" s="61">
        <v>7</v>
      </c>
      <c r="B21" s="61" t="s">
        <v>46</v>
      </c>
      <c r="C21" s="17">
        <v>5</v>
      </c>
      <c r="D21" s="62" t="s">
        <v>82</v>
      </c>
      <c r="E21" s="63" t="s">
        <v>68</v>
      </c>
      <c r="F21" s="63" t="s">
        <v>83</v>
      </c>
      <c r="G21" s="63" t="s">
        <v>84</v>
      </c>
      <c r="H21" s="70" t="s">
        <v>51</v>
      </c>
      <c r="I21" s="63" t="s">
        <v>52</v>
      </c>
      <c r="J21" s="63" t="s">
        <v>85</v>
      </c>
      <c r="K21" s="73">
        <v>0.8</v>
      </c>
      <c r="L21" s="73">
        <v>0.8</v>
      </c>
      <c r="M21" s="73">
        <v>0.8</v>
      </c>
      <c r="N21" s="73">
        <v>0.8</v>
      </c>
      <c r="O21" s="66">
        <v>0.8</v>
      </c>
      <c r="P21" s="63" t="s">
        <v>54</v>
      </c>
      <c r="Q21" s="63" t="s">
        <v>86</v>
      </c>
      <c r="R21" s="68" t="s">
        <v>87</v>
      </c>
      <c r="S21" s="68" t="s">
        <v>56</v>
      </c>
      <c r="T21" s="46">
        <f t="shared" si="0"/>
        <v>0.8</v>
      </c>
      <c r="U21" s="50">
        <v>0.85</v>
      </c>
      <c r="V21" s="42">
        <f>IF(U21/T21&gt;100%,100%,U21/T21)</f>
        <v>1</v>
      </c>
      <c r="W21" s="38" t="s">
        <v>88</v>
      </c>
      <c r="X21" s="40" t="s">
        <v>89</v>
      </c>
      <c r="Y21" s="43">
        <f t="shared" si="1"/>
        <v>0.8</v>
      </c>
      <c r="Z21" s="44">
        <v>1</v>
      </c>
      <c r="AA21" s="45">
        <f t="shared" si="5"/>
        <v>1</v>
      </c>
      <c r="AB21" s="16" t="s">
        <v>129</v>
      </c>
      <c r="AC21" s="16" t="s">
        <v>130</v>
      </c>
      <c r="AD21" s="43">
        <f>M21</f>
        <v>0.8</v>
      </c>
      <c r="AE21" s="49">
        <v>0.8</v>
      </c>
      <c r="AF21" s="45">
        <f t="shared" si="6"/>
        <v>1</v>
      </c>
      <c r="AG21" s="101" t="s">
        <v>144</v>
      </c>
      <c r="AH21" s="102" t="s">
        <v>145</v>
      </c>
      <c r="AI21" s="43">
        <f t="shared" si="2"/>
        <v>0.8</v>
      </c>
      <c r="AJ21" s="44">
        <v>1</v>
      </c>
      <c r="AK21" s="45">
        <f t="shared" si="7"/>
        <v>1</v>
      </c>
      <c r="AL21" s="16" t="s">
        <v>166</v>
      </c>
      <c r="AM21" s="16" t="s">
        <v>167</v>
      </c>
      <c r="AN21" s="43">
        <f t="shared" si="3"/>
        <v>0.8</v>
      </c>
      <c r="AO21" s="49">
        <f>AVERAGE(U21,Z21,AE21,AJ21)</f>
        <v>0.91250000000000009</v>
      </c>
      <c r="AP21" s="45">
        <f t="shared" si="8"/>
        <v>1</v>
      </c>
      <c r="AQ21" s="38" t="s">
        <v>170</v>
      </c>
    </row>
    <row r="22" spans="1:43" s="79" customFormat="1" ht="15.75" x14ac:dyDescent="0.25">
      <c r="A22" s="74"/>
      <c r="B22" s="74"/>
      <c r="C22" s="74"/>
      <c r="D22" s="75" t="s">
        <v>90</v>
      </c>
      <c r="E22" s="74"/>
      <c r="F22" s="74"/>
      <c r="G22" s="74"/>
      <c r="H22" s="74"/>
      <c r="I22" s="74"/>
      <c r="J22" s="74"/>
      <c r="K22" s="76"/>
      <c r="L22" s="76"/>
      <c r="M22" s="76"/>
      <c r="N22" s="76"/>
      <c r="O22" s="76"/>
      <c r="P22" s="74"/>
      <c r="Q22" s="74"/>
      <c r="R22" s="74"/>
      <c r="S22" s="74"/>
      <c r="T22" s="76"/>
      <c r="U22" s="76"/>
      <c r="V22" s="77">
        <f>AVERAGE(V17:V21)*80%</f>
        <v>0.8</v>
      </c>
      <c r="W22" s="76"/>
      <c r="X22" s="76"/>
      <c r="Y22" s="76"/>
      <c r="Z22" s="76"/>
      <c r="AA22" s="85">
        <f>AVERAGE(AA17:AA21)*80%</f>
        <v>0.8</v>
      </c>
      <c r="AB22" s="76"/>
      <c r="AC22" s="76"/>
      <c r="AD22" s="76"/>
      <c r="AE22" s="76"/>
      <c r="AF22" s="76">
        <f>AVERAGE(AF17:AF21)*80%</f>
        <v>0.73340000000000005</v>
      </c>
      <c r="AG22" s="76"/>
      <c r="AH22" s="76"/>
      <c r="AI22" s="76"/>
      <c r="AJ22" s="76"/>
      <c r="AK22" s="85">
        <f>AVERAGE(AK17:AK21)*80%</f>
        <v>0.8</v>
      </c>
      <c r="AL22" s="74"/>
      <c r="AM22" s="74"/>
      <c r="AN22" s="78"/>
      <c r="AO22" s="78"/>
      <c r="AP22" s="77">
        <f>AVERAGE(AP17:AP21)*80%</f>
        <v>0.78668000000000005</v>
      </c>
      <c r="AQ22" s="74"/>
    </row>
    <row r="23" spans="1:43" s="23" customFormat="1" ht="210" x14ac:dyDescent="0.25">
      <c r="A23" s="27">
        <v>7</v>
      </c>
      <c r="B23" s="27" t="s">
        <v>46</v>
      </c>
      <c r="C23" s="28" t="s">
        <v>91</v>
      </c>
      <c r="D23" s="27" t="s">
        <v>92</v>
      </c>
      <c r="E23" s="27" t="s">
        <v>93</v>
      </c>
      <c r="F23" s="27" t="s">
        <v>94</v>
      </c>
      <c r="G23" s="27" t="s">
        <v>95</v>
      </c>
      <c r="H23" s="27" t="s">
        <v>96</v>
      </c>
      <c r="I23" s="29" t="s">
        <v>52</v>
      </c>
      <c r="J23" s="27" t="s">
        <v>94</v>
      </c>
      <c r="K23" s="30" t="s">
        <v>79</v>
      </c>
      <c r="L23" s="31">
        <v>0.8</v>
      </c>
      <c r="M23" s="30" t="s">
        <v>79</v>
      </c>
      <c r="N23" s="31">
        <v>0.8</v>
      </c>
      <c r="O23" s="32">
        <v>0.8</v>
      </c>
      <c r="P23" s="27" t="s">
        <v>54</v>
      </c>
      <c r="Q23" s="27" t="s">
        <v>97</v>
      </c>
      <c r="R23" s="27" t="s">
        <v>98</v>
      </c>
      <c r="S23" s="33" t="s">
        <v>99</v>
      </c>
      <c r="T23" s="52" t="str">
        <f>K23</f>
        <v>No programada</v>
      </c>
      <c r="U23" s="53">
        <v>0</v>
      </c>
      <c r="V23" s="54" t="s">
        <v>116</v>
      </c>
      <c r="W23" s="55" t="s">
        <v>79</v>
      </c>
      <c r="X23" s="21"/>
      <c r="Y23" s="22">
        <f>L23</f>
        <v>0.8</v>
      </c>
      <c r="Z23" s="84">
        <v>0.53</v>
      </c>
      <c r="AA23" s="45">
        <f t="shared" si="5"/>
        <v>0.66249999999999998</v>
      </c>
      <c r="AB23" s="21" t="s">
        <v>132</v>
      </c>
      <c r="AC23" s="21" t="s">
        <v>133</v>
      </c>
      <c r="AD23" s="97" t="str">
        <f>M23</f>
        <v>No programada</v>
      </c>
      <c r="AE23" s="21" t="s">
        <v>79</v>
      </c>
      <c r="AF23" s="98" t="s">
        <v>79</v>
      </c>
      <c r="AG23" s="21" t="s">
        <v>79</v>
      </c>
      <c r="AH23" s="21" t="s">
        <v>79</v>
      </c>
      <c r="AI23" s="43">
        <f>N23</f>
        <v>0.8</v>
      </c>
      <c r="AJ23" s="165">
        <v>0.53</v>
      </c>
      <c r="AK23" s="45">
        <f t="shared" si="7"/>
        <v>0.66249999999999998</v>
      </c>
      <c r="AL23" s="21" t="s">
        <v>158</v>
      </c>
      <c r="AM23" s="21" t="s">
        <v>159</v>
      </c>
      <c r="AN23" s="52">
        <f>O23</f>
        <v>0.8</v>
      </c>
      <c r="AO23" s="53">
        <f>AVERAGE(Z23,AE23)</f>
        <v>0.53</v>
      </c>
      <c r="AP23" s="54">
        <f t="shared" si="8"/>
        <v>0.66249999999999998</v>
      </c>
      <c r="AQ23" s="55" t="s">
        <v>160</v>
      </c>
    </row>
    <row r="24" spans="1:43" s="23" customFormat="1" ht="105" x14ac:dyDescent="0.25">
      <c r="A24" s="27">
        <v>7</v>
      </c>
      <c r="B24" s="27" t="s">
        <v>46</v>
      </c>
      <c r="C24" s="28" t="s">
        <v>100</v>
      </c>
      <c r="D24" s="27" t="s">
        <v>101</v>
      </c>
      <c r="E24" s="27" t="s">
        <v>93</v>
      </c>
      <c r="F24" s="27" t="s">
        <v>102</v>
      </c>
      <c r="G24" s="27" t="s">
        <v>103</v>
      </c>
      <c r="H24" s="27" t="s">
        <v>104</v>
      </c>
      <c r="I24" s="29" t="s">
        <v>62</v>
      </c>
      <c r="J24" s="27" t="s">
        <v>102</v>
      </c>
      <c r="K24" s="31">
        <v>0</v>
      </c>
      <c r="L24" s="31">
        <v>0.25</v>
      </c>
      <c r="M24" s="31">
        <v>0.65</v>
      </c>
      <c r="N24" s="31">
        <v>0.1</v>
      </c>
      <c r="O24" s="32">
        <v>1</v>
      </c>
      <c r="P24" s="27" t="s">
        <v>54</v>
      </c>
      <c r="Q24" s="27" t="s">
        <v>105</v>
      </c>
      <c r="R24" s="33" t="s">
        <v>106</v>
      </c>
      <c r="S24" s="33" t="s">
        <v>99</v>
      </c>
      <c r="T24" s="56">
        <f>K24</f>
        <v>0</v>
      </c>
      <c r="U24" s="53">
        <v>0</v>
      </c>
      <c r="V24" s="54" t="s">
        <v>116</v>
      </c>
      <c r="W24" s="55" t="s">
        <v>79</v>
      </c>
      <c r="X24" s="21"/>
      <c r="Y24" s="22">
        <f>L24</f>
        <v>0.25</v>
      </c>
      <c r="Z24" s="92">
        <v>0.2</v>
      </c>
      <c r="AA24" s="45">
        <f t="shared" si="5"/>
        <v>0.8</v>
      </c>
      <c r="AB24" s="21" t="s">
        <v>134</v>
      </c>
      <c r="AC24" s="21" t="s">
        <v>135</v>
      </c>
      <c r="AD24" s="99">
        <f>M24</f>
        <v>0.65</v>
      </c>
      <c r="AE24" s="92">
        <v>0.65</v>
      </c>
      <c r="AF24" s="99">
        <f t="shared" si="6"/>
        <v>1</v>
      </c>
      <c r="AG24" s="21" t="s">
        <v>146</v>
      </c>
      <c r="AH24" s="55" t="s">
        <v>147</v>
      </c>
      <c r="AI24" s="43">
        <f>N24</f>
        <v>0.1</v>
      </c>
      <c r="AJ24" s="92">
        <v>0.1</v>
      </c>
      <c r="AK24" s="45">
        <f t="shared" si="7"/>
        <v>1</v>
      </c>
      <c r="AL24" s="21" t="s">
        <v>155</v>
      </c>
      <c r="AM24" s="21" t="s">
        <v>154</v>
      </c>
      <c r="AN24" s="52">
        <f>O24</f>
        <v>1</v>
      </c>
      <c r="AO24" s="53">
        <f>SUM(Z24,AE24,AJ24)</f>
        <v>0.95000000000000007</v>
      </c>
      <c r="AP24" s="54">
        <f t="shared" si="8"/>
        <v>0.95000000000000007</v>
      </c>
      <c r="AQ24" s="55" t="s">
        <v>157</v>
      </c>
    </row>
    <row r="25" spans="1:43" s="23" customFormat="1" ht="135" x14ac:dyDescent="0.25">
      <c r="A25" s="34">
        <v>7</v>
      </c>
      <c r="B25" s="35" t="s">
        <v>46</v>
      </c>
      <c r="C25" s="34" t="s">
        <v>107</v>
      </c>
      <c r="D25" s="35" t="s">
        <v>108</v>
      </c>
      <c r="E25" s="35" t="s">
        <v>93</v>
      </c>
      <c r="F25" s="35" t="s">
        <v>109</v>
      </c>
      <c r="G25" s="35" t="s">
        <v>110</v>
      </c>
      <c r="H25" s="34" t="s">
        <v>51</v>
      </c>
      <c r="I25" s="36" t="s">
        <v>62</v>
      </c>
      <c r="J25" s="35" t="s">
        <v>109</v>
      </c>
      <c r="K25" s="36">
        <v>0</v>
      </c>
      <c r="L25" s="36">
        <v>1</v>
      </c>
      <c r="M25" s="36">
        <v>1</v>
      </c>
      <c r="N25" s="36">
        <v>0</v>
      </c>
      <c r="O25" s="36">
        <v>2</v>
      </c>
      <c r="P25" s="35" t="s">
        <v>54</v>
      </c>
      <c r="Q25" s="35" t="s">
        <v>111</v>
      </c>
      <c r="R25" s="35" t="s">
        <v>111</v>
      </c>
      <c r="S25" s="35" t="s">
        <v>112</v>
      </c>
      <c r="T25" s="57">
        <f>K25</f>
        <v>0</v>
      </c>
      <c r="U25" s="88">
        <v>0</v>
      </c>
      <c r="V25" s="54" t="s">
        <v>116</v>
      </c>
      <c r="W25" s="55" t="s">
        <v>79</v>
      </c>
      <c r="X25" s="21"/>
      <c r="Y25" s="22">
        <f>L25</f>
        <v>1</v>
      </c>
      <c r="Z25" s="21">
        <v>1</v>
      </c>
      <c r="AA25" s="45">
        <f t="shared" si="5"/>
        <v>1</v>
      </c>
      <c r="AB25" s="82" t="s">
        <v>136</v>
      </c>
      <c r="AC25" s="21" t="s">
        <v>137</v>
      </c>
      <c r="AD25" s="97">
        <f>M25</f>
        <v>1</v>
      </c>
      <c r="AE25" s="21">
        <v>1</v>
      </c>
      <c r="AF25" s="99">
        <f t="shared" si="6"/>
        <v>1</v>
      </c>
      <c r="AG25" s="21" t="s">
        <v>148</v>
      </c>
      <c r="AH25" s="55" t="s">
        <v>149</v>
      </c>
      <c r="AI25" s="43">
        <f>N25</f>
        <v>0</v>
      </c>
      <c r="AJ25" s="21" t="s">
        <v>152</v>
      </c>
      <c r="AK25" s="45" t="s">
        <v>152</v>
      </c>
      <c r="AL25" s="21" t="s">
        <v>153</v>
      </c>
      <c r="AM25" s="21" t="s">
        <v>153</v>
      </c>
      <c r="AN25" s="90">
        <f>O25</f>
        <v>2</v>
      </c>
      <c r="AO25" s="90">
        <f>SUM(U25,Z25,AE25,AJ25)</f>
        <v>2</v>
      </c>
      <c r="AP25" s="91">
        <f t="shared" si="8"/>
        <v>1</v>
      </c>
      <c r="AQ25" s="55" t="s">
        <v>156</v>
      </c>
    </row>
    <row r="26" spans="1:43" s="5" customFormat="1" ht="15.75" x14ac:dyDescent="0.25">
      <c r="A26" s="10"/>
      <c r="B26" s="10"/>
      <c r="C26" s="10"/>
      <c r="D26" s="11" t="s">
        <v>113</v>
      </c>
      <c r="E26" s="11"/>
      <c r="F26" s="11"/>
      <c r="G26" s="11"/>
      <c r="H26" s="11"/>
      <c r="I26" s="11"/>
      <c r="J26" s="11"/>
      <c r="K26" s="12"/>
      <c r="L26" s="12"/>
      <c r="M26" s="12"/>
      <c r="N26" s="12"/>
      <c r="O26" s="12"/>
      <c r="P26" s="11"/>
      <c r="Q26" s="10"/>
      <c r="R26" s="10"/>
      <c r="S26" s="10"/>
      <c r="T26" s="12"/>
      <c r="U26" s="12"/>
      <c r="V26" s="58">
        <v>0.2</v>
      </c>
      <c r="W26" s="10"/>
      <c r="X26" s="10"/>
      <c r="Y26" s="12"/>
      <c r="Z26" s="12"/>
      <c r="AA26" s="83">
        <f>AVERAGE(AA23:AA25)*20%</f>
        <v>0.16416666666666668</v>
      </c>
      <c r="AB26" s="10"/>
      <c r="AC26" s="10"/>
      <c r="AD26" s="12"/>
      <c r="AE26" s="12"/>
      <c r="AF26" s="83">
        <f>AVERAGE(AF23:AF25)*20%</f>
        <v>0.2</v>
      </c>
      <c r="AG26" s="10"/>
      <c r="AH26" s="10"/>
      <c r="AI26" s="12"/>
      <c r="AJ26" s="12"/>
      <c r="AK26" s="83">
        <f>AVERAGE(AK23:AK25)*20%</f>
        <v>0.16625000000000001</v>
      </c>
      <c r="AL26" s="10"/>
      <c r="AM26" s="10"/>
      <c r="AN26" s="13"/>
      <c r="AO26" s="13"/>
      <c r="AP26" s="51">
        <f>AVERAGE(AP23:AP25)*20%</f>
        <v>0.17416666666666666</v>
      </c>
      <c r="AQ26" s="10"/>
    </row>
    <row r="27" spans="1:43" s="9" customFormat="1" ht="18.75" x14ac:dyDescent="0.3">
      <c r="A27" s="6"/>
      <c r="B27" s="6"/>
      <c r="C27" s="6"/>
      <c r="D27" s="7" t="s">
        <v>114</v>
      </c>
      <c r="E27" s="6"/>
      <c r="F27" s="6"/>
      <c r="G27" s="6"/>
      <c r="H27" s="6"/>
      <c r="I27" s="6"/>
      <c r="J27" s="6"/>
      <c r="K27" s="8"/>
      <c r="L27" s="8"/>
      <c r="M27" s="8"/>
      <c r="N27" s="8"/>
      <c r="O27" s="8"/>
      <c r="P27" s="6"/>
      <c r="Q27" s="6"/>
      <c r="R27" s="6"/>
      <c r="S27" s="6"/>
      <c r="T27" s="8"/>
      <c r="U27" s="8"/>
      <c r="V27" s="59">
        <f>V22+V26</f>
        <v>1</v>
      </c>
      <c r="W27" s="6"/>
      <c r="X27" s="6"/>
      <c r="Y27" s="8"/>
      <c r="Z27" s="8"/>
      <c r="AA27" s="86">
        <f>AA22+AA26</f>
        <v>0.96416666666666673</v>
      </c>
      <c r="AB27" s="6"/>
      <c r="AC27" s="6"/>
      <c r="AD27" s="8"/>
      <c r="AE27" s="8"/>
      <c r="AF27" s="103">
        <f>AF22+AF26</f>
        <v>0.93340000000000001</v>
      </c>
      <c r="AG27" s="6"/>
      <c r="AH27" s="6"/>
      <c r="AI27" s="8"/>
      <c r="AJ27" s="8"/>
      <c r="AK27" s="86">
        <f>AK22+AK26</f>
        <v>0.96625000000000005</v>
      </c>
      <c r="AL27" s="6"/>
      <c r="AM27" s="6"/>
      <c r="AN27" s="14"/>
      <c r="AO27" s="14"/>
      <c r="AP27" s="60">
        <f>AP22+AP26</f>
        <v>0.96084666666666674</v>
      </c>
      <c r="AQ27" s="6"/>
    </row>
  </sheetData>
  <mergeCells count="23">
    <mergeCell ref="Q14:S15"/>
    <mergeCell ref="E4:J4"/>
    <mergeCell ref="G5:J5"/>
    <mergeCell ref="G6:J6"/>
    <mergeCell ref="G7:J7"/>
    <mergeCell ref="G8:J8"/>
    <mergeCell ref="G10:J10"/>
    <mergeCell ref="A14:B15"/>
    <mergeCell ref="A1:J1"/>
    <mergeCell ref="K1:O1"/>
    <mergeCell ref="C14:E15"/>
    <mergeCell ref="F14:P15"/>
    <mergeCell ref="A4:B8"/>
    <mergeCell ref="C4:D8"/>
    <mergeCell ref="A2:O2"/>
    <mergeCell ref="G9:J9"/>
    <mergeCell ref="G11:J11"/>
    <mergeCell ref="G12:J12"/>
    <mergeCell ref="T14:X15"/>
    <mergeCell ref="Y14:AC15"/>
    <mergeCell ref="AD14:AH15"/>
    <mergeCell ref="AI14:AM15"/>
    <mergeCell ref="AN14:AQ15"/>
  </mergeCells>
  <dataValidations count="1">
    <dataValidation allowBlank="1" showInputMessage="1" showErrorMessage="1" error="Escriba un texto " promptTitle="Cualquier contenido" sqref="E16 E3:E5 E8:E13" xr:uid="{AB2F453D-9BA8-4F99-93AD-20B9F2FA7BA6}"/>
  </dataValidations>
  <hyperlinks>
    <hyperlink ref="AB25" r:id="rId1" xr:uid="{1682A388-9EA7-40C3-B836-31326AB558DA}"/>
  </hyperlinks>
  <pageMargins left="0.7" right="0.7" top="0.75" bottom="0.75" header="0.3" footer="0.3"/>
  <pageSetup paperSize="9" orientation="portrait" r:id="rId2"/>
  <ignoredErrors>
    <ignoredError sqref="V22 AP22" formula="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E14:E15 E22 E26:E1048576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26</v>
      </c>
    </row>
    <row r="2" spans="1:1" x14ac:dyDescent="0.25">
      <c r="A2" t="s">
        <v>48</v>
      </c>
    </row>
    <row r="3" spans="1:1" x14ac:dyDescent="0.25">
      <c r="A3" t="s">
        <v>115</v>
      </c>
    </row>
    <row r="4" spans="1:1" x14ac:dyDescent="0.25">
      <c r="A4"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purl.org/dc/elements/1.1/"/>
    <ds:schemaRef ds:uri="http://schemas.microsoft.com/office/2006/metadata/properties"/>
    <ds:schemaRef ds:uri="http://purl.org/dc/terms/"/>
    <ds:schemaRef ds:uri="4d1d2e24-7be0-47eb-a1db-99cc6d75caff"/>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6eaa91c-3afb-4015-aba1-5ff992c1a5ca"/>
    <ds:schemaRef ds:uri="http://www.w3.org/XML/1998/namespace"/>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2024-01-17T16:07:05Z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