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REVISIONES/IV TRIMESTRE/NC/"/>
    </mc:Choice>
  </mc:AlternateContent>
  <xr:revisionPtr revIDLastSave="116" documentId="8_{3C637E69-A8DE-46EE-898A-9F0C030A3539}" xr6:coauthVersionLast="47" xr6:coauthVersionMax="47" xr10:uidLastSave="{717EEA28-4139-4247-9236-1E5BE5AE5375}"/>
  <bookViews>
    <workbookView xWindow="-120" yWindow="-120" windowWidth="29040" windowHeight="15840" xr2:uid="{00000000-000D-0000-FFFF-FFFF00000000}"/>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0" i="1" l="1"/>
  <c r="AK19" i="1"/>
  <c r="AK18" i="1"/>
  <c r="AK28" i="1" l="1"/>
  <c r="AI24" i="1"/>
  <c r="AK24" i="1"/>
  <c r="AK23" i="1"/>
  <c r="AO23" i="1"/>
  <c r="AP23" i="1" s="1"/>
  <c r="AD25" i="1"/>
  <c r="AD24" i="1"/>
  <c r="AO24" i="1"/>
  <c r="AP24" i="1" s="1"/>
  <c r="AF28" i="1"/>
  <c r="AF19" i="1"/>
  <c r="AF18" i="1"/>
  <c r="AA19" i="1"/>
  <c r="AO25" i="1"/>
  <c r="AP25" i="1" s="1"/>
  <c r="AO18" i="1"/>
  <c r="AP18" i="1" s="1"/>
  <c r="AO21" i="1"/>
  <c r="AO20" i="1"/>
  <c r="AN20" i="1"/>
  <c r="AO19" i="1"/>
  <c r="AP19" i="1" s="1"/>
  <c r="AO26" i="1"/>
  <c r="AO27" i="1"/>
  <c r="AO17" i="1"/>
  <c r="AP17" i="1" s="1"/>
  <c r="AA25" i="1"/>
  <c r="AA24" i="1"/>
  <c r="AA23" i="1"/>
  <c r="AA18" i="1"/>
  <c r="O21" i="1"/>
  <c r="AN21" i="1" s="1"/>
  <c r="AI20" i="1"/>
  <c r="AD20" i="1"/>
  <c r="AF20" i="1" s="1"/>
  <c r="Y20" i="1"/>
  <c r="AA20" i="1" s="1"/>
  <c r="T20" i="1"/>
  <c r="AK17" i="1"/>
  <c r="AN27" i="1"/>
  <c r="AP27" i="1" s="1"/>
  <c r="AN26" i="1"/>
  <c r="AP26" i="1" s="1"/>
  <c r="AI27" i="1"/>
  <c r="AK27" i="1" s="1"/>
  <c r="AI26" i="1"/>
  <c r="AK26" i="1" s="1"/>
  <c r="AI21" i="1"/>
  <c r="AK21" i="1" s="1"/>
  <c r="AD27" i="1"/>
  <c r="AF27" i="1" s="1"/>
  <c r="AD26" i="1"/>
  <c r="AF26" i="1" s="1"/>
  <c r="AD21" i="1"/>
  <c r="AF21" i="1" s="1"/>
  <c r="AF17" i="1"/>
  <c r="Y27" i="1"/>
  <c r="AA27" i="1" s="1"/>
  <c r="Y26" i="1"/>
  <c r="AA26" i="1" s="1"/>
  <c r="Y21" i="1"/>
  <c r="AA21" i="1"/>
  <c r="AA17" i="1"/>
  <c r="T27" i="1"/>
  <c r="V27" i="1" s="1"/>
  <c r="T26" i="1"/>
  <c r="V26" i="1" s="1"/>
  <c r="T21" i="1"/>
  <c r="V21" i="1" s="1"/>
  <c r="V22" i="1" s="1"/>
  <c r="AA28" i="1" l="1"/>
  <c r="AP28" i="1"/>
  <c r="AP20" i="1"/>
  <c r="AF22" i="1"/>
  <c r="AF29" i="1" s="1"/>
  <c r="AK22" i="1"/>
  <c r="AK29" i="1" s="1"/>
  <c r="AP21" i="1"/>
  <c r="V29" i="1"/>
  <c r="AP22" i="1" l="1"/>
  <c r="AP29" i="1" s="1"/>
  <c r="AA22" i="1"/>
  <c r="AA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family val="2"/>
          </rPr>
          <t>Cuadro que resume los cambios realizados de una versión a otra</t>
        </r>
      </text>
    </comment>
    <comment ref="E5" authorId="0" shapeId="0" xr:uid="{00000000-0006-0000-0000-000002000000}">
      <text>
        <r>
          <rPr>
            <b/>
            <sz val="9"/>
            <color indexed="81"/>
            <rFont val="Tahoma"/>
            <family val="2"/>
          </rPr>
          <t xml:space="preserve">Número consecutivo de la versión generada </t>
        </r>
      </text>
    </comment>
    <comment ref="F5" authorId="0" shapeId="0" xr:uid="{00000000-0006-0000-0000-000003000000}">
      <text>
        <r>
          <rPr>
            <b/>
            <sz val="9"/>
            <color indexed="81"/>
            <rFont val="Tahoma"/>
            <family val="2"/>
          </rPr>
          <t>Fecha de la versión generada</t>
        </r>
      </text>
    </comment>
    <comment ref="G5" authorId="0" shapeId="0" xr:uid="{00000000-0006-0000-0000-000004000000}">
      <text>
        <r>
          <rPr>
            <b/>
            <sz val="9"/>
            <color indexed="81"/>
            <rFont val="Tahoma"/>
            <family val="2"/>
          </rPr>
          <t>Breve descripción del cambio realizado en la nueva versión</t>
        </r>
      </text>
    </comment>
    <comment ref="A16" authorId="0" shapeId="0" xr:uid="{00000000-0006-0000-0000-000005000000}">
      <text>
        <r>
          <rPr>
            <b/>
            <sz val="9"/>
            <color indexed="81"/>
            <rFont val="Tahoma"/>
            <family val="2"/>
          </rPr>
          <t>Incluya el número del objetivo estratégico, de acuerdo con lo adoptado en el Plan Estratégico Institucional</t>
        </r>
      </text>
    </comment>
    <comment ref="B16" authorId="0" shapeId="0" xr:uid="{00000000-0006-0000-0000-000006000000}">
      <text>
        <r>
          <rPr>
            <b/>
            <sz val="9"/>
            <color indexed="81"/>
            <rFont val="Tahoma"/>
            <family val="2"/>
          </rPr>
          <t>Incluya el objetivo estratégico, de acuerdo con lo adoptado en el Plan Estratégico Institucional, al cual se asocia la meta</t>
        </r>
      </text>
    </comment>
    <comment ref="C16" authorId="0" shapeId="0" xr:uid="{00000000-0006-0000-0000-000007000000}">
      <text>
        <r>
          <rPr>
            <b/>
            <sz val="9"/>
            <color indexed="81"/>
            <rFont val="Tahoma"/>
            <family val="2"/>
          </rPr>
          <t>Escriba el número de la meta, en orden consecutivo</t>
        </r>
      </text>
    </comment>
    <comment ref="D16" authorId="0" shapeId="0" xr:uid="{00000000-0006-0000-0000-000008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6" authorId="0" shapeId="0" xr:uid="{00000000-0006-0000-0000-000009000000}">
      <text>
        <r>
          <rPr>
            <b/>
            <sz val="9"/>
            <color indexed="81"/>
            <rFont val="Tahoma"/>
            <family val="2"/>
          </rPr>
          <t xml:space="preserve">Seleccione la opción que corresponda
</t>
        </r>
      </text>
    </comment>
    <comment ref="F16" authorId="0" shapeId="0" xr:uid="{00000000-0006-0000-0000-00000A000000}">
      <text>
        <r>
          <rPr>
            <b/>
            <sz val="9"/>
            <color indexed="81"/>
            <rFont val="Tahoma"/>
            <family val="2"/>
          </rPr>
          <t>Indique un nombre corto que refleje lo que pretende medir. 
Ej. Porcentaje de giros acumulados</t>
        </r>
      </text>
    </comment>
    <comment ref="G16"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6" authorId="0" shapeId="0" xr:uid="{00000000-0006-0000-0000-00000C000000}">
      <text>
        <r>
          <rPr>
            <b/>
            <sz val="9"/>
            <color indexed="81"/>
            <rFont val="Tahoma"/>
            <family val="2"/>
          </rPr>
          <t>Valor inicial que se toma como referencia para comparar el avance de la meta. Es imporante indicar la magnitud, unidad de medida y la vigencia en la cual se obtuvo</t>
        </r>
      </text>
    </comment>
    <comment ref="I16"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6"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6" authorId="0" shapeId="0" xr:uid="{00000000-0006-0000-0000-00000F000000}">
      <text>
        <r>
          <rPr>
            <b/>
            <sz val="9"/>
            <color indexed="81"/>
            <rFont val="Tahoma"/>
            <family val="2"/>
          </rPr>
          <t xml:space="preserve">Indique la magnitud programada para el trimestre. </t>
        </r>
      </text>
    </comment>
    <comment ref="L16" authorId="0" shapeId="0" xr:uid="{00000000-0006-0000-0000-000010000000}">
      <text>
        <r>
          <rPr>
            <b/>
            <sz val="9"/>
            <color indexed="81"/>
            <rFont val="Tahoma"/>
            <family val="2"/>
          </rPr>
          <t xml:space="preserve">Indique la magnitud programada para el trimestre. </t>
        </r>
      </text>
    </comment>
    <comment ref="M16" authorId="0" shapeId="0" xr:uid="{00000000-0006-0000-0000-000011000000}">
      <text>
        <r>
          <rPr>
            <b/>
            <sz val="9"/>
            <color indexed="81"/>
            <rFont val="Tahoma"/>
            <family val="2"/>
          </rPr>
          <t xml:space="preserve">Indique la magnitud programada para el trimestre. </t>
        </r>
      </text>
    </comment>
    <comment ref="N16" authorId="0" shapeId="0" xr:uid="{00000000-0006-0000-0000-000012000000}">
      <text>
        <r>
          <rPr>
            <b/>
            <sz val="9"/>
            <color indexed="81"/>
            <rFont val="Tahoma"/>
            <family val="2"/>
          </rPr>
          <t xml:space="preserve">Indique la magnitud programada para el trimestre. </t>
        </r>
      </text>
    </comment>
    <comment ref="O16" authorId="0" shapeId="0" xr:uid="{00000000-0006-0000-0000-000013000000}">
      <text>
        <r>
          <rPr>
            <b/>
            <sz val="9"/>
            <color indexed="81"/>
            <rFont val="Tahoma"/>
            <family val="2"/>
          </rPr>
          <t>Indique la programación total de la vigencia. 
Debe ser coherente con la meta.</t>
        </r>
      </text>
    </comment>
    <comment ref="P16" authorId="0" shapeId="0" xr:uid="{00000000-0006-0000-0000-000014000000}">
      <text>
        <r>
          <rPr>
            <b/>
            <sz val="9"/>
            <color indexed="81"/>
            <rFont val="Tahoma"/>
            <family val="2"/>
          </rPr>
          <t xml:space="preserve">Indique el tipo de indicador: 
- Eficancia 
- Eficiencia 
- Efectividad </t>
        </r>
      </text>
    </comment>
    <comment ref="Q16" authorId="0" shapeId="0" xr:uid="{00000000-0006-0000-0000-000015000000}">
      <text>
        <r>
          <rPr>
            <b/>
            <sz val="9"/>
            <color indexed="81"/>
            <rFont val="Tahoma"/>
            <family val="2"/>
          </rPr>
          <t>Indique la evidencia a presentar del cumplimiento de la meta. Se debe redactar de forma concreta y coherente con la meta</t>
        </r>
      </text>
    </comment>
    <comment ref="R16"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6" authorId="0" shapeId="0" xr:uid="{00000000-0006-0000-0000-000017000000}">
      <text>
        <r>
          <rPr>
            <b/>
            <sz val="9"/>
            <color indexed="81"/>
            <rFont val="Tahoma"/>
            <family val="2"/>
          </rPr>
          <t>Indique el área y grupo de trabajo (si se tiene), responsable de cumplir o ejecutar la meta</t>
        </r>
      </text>
    </comment>
    <comment ref="T16" authorId="0" shapeId="0" xr:uid="{00000000-0006-0000-0000-000018000000}">
      <text>
        <r>
          <rPr>
            <b/>
            <sz val="9"/>
            <color indexed="81"/>
            <rFont val="Tahoma"/>
            <family val="2"/>
          </rPr>
          <t>Indique la magnitud programada</t>
        </r>
      </text>
    </comment>
    <comment ref="U16" authorId="0" shapeId="0" xr:uid="{00000000-0006-0000-0000-000019000000}">
      <text>
        <r>
          <rPr>
            <b/>
            <sz val="9"/>
            <color indexed="81"/>
            <rFont val="Tahoma"/>
            <family val="2"/>
          </rPr>
          <t>Indique la magnitud ejecutada. Corresponde al resultado de medir el indicador de la meta</t>
        </r>
      </text>
    </comment>
    <comment ref="V16"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6" authorId="0" shapeId="0" xr:uid="{00000000-0006-0000-0000-00001B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6" authorId="0" shapeId="0" xr:uid="{00000000-0006-0000-0000-00001C000000}">
      <text>
        <r>
          <rPr>
            <b/>
            <sz val="9"/>
            <color indexed="81"/>
            <rFont val="Tahoma"/>
            <family val="2"/>
          </rPr>
          <t xml:space="preserve">Indicar el nombre concreto de la evidencia aportada. </t>
        </r>
      </text>
    </comment>
    <comment ref="Y16" authorId="0" shapeId="0" xr:uid="{00000000-0006-0000-0000-00001D000000}">
      <text>
        <r>
          <rPr>
            <b/>
            <sz val="9"/>
            <color indexed="81"/>
            <rFont val="Tahoma"/>
            <family val="2"/>
          </rPr>
          <t>Indique la magnitud programada</t>
        </r>
      </text>
    </comment>
    <comment ref="Z16" authorId="0" shapeId="0" xr:uid="{00000000-0006-0000-0000-00001E000000}">
      <text>
        <r>
          <rPr>
            <b/>
            <sz val="9"/>
            <color indexed="81"/>
            <rFont val="Tahoma"/>
            <family val="2"/>
          </rPr>
          <t>Indique la magnitud ejecutada. Corresponde al resultado de medir el indicador de la meta</t>
        </r>
      </text>
    </comment>
    <comment ref="AA16"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6" authorId="0" shapeId="0" xr:uid="{00000000-0006-0000-0000-000020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6" authorId="0" shapeId="0" xr:uid="{00000000-0006-0000-0000-000021000000}">
      <text>
        <r>
          <rPr>
            <b/>
            <sz val="9"/>
            <color indexed="81"/>
            <rFont val="Tahoma"/>
            <family val="2"/>
          </rPr>
          <t xml:space="preserve">Indicar el nombre concreto de la evidencia aportada. </t>
        </r>
      </text>
    </comment>
    <comment ref="AD16" authorId="0" shapeId="0" xr:uid="{00000000-0006-0000-0000-000022000000}">
      <text>
        <r>
          <rPr>
            <b/>
            <sz val="9"/>
            <color indexed="81"/>
            <rFont val="Tahoma"/>
            <family val="2"/>
          </rPr>
          <t>Indique la magnitud programada</t>
        </r>
      </text>
    </comment>
    <comment ref="AE16" authorId="0" shapeId="0" xr:uid="{00000000-0006-0000-0000-000023000000}">
      <text>
        <r>
          <rPr>
            <b/>
            <sz val="9"/>
            <color indexed="81"/>
            <rFont val="Tahoma"/>
            <family val="2"/>
          </rPr>
          <t>Indique la magnitud ejecutada. Corresponde al resultado de medir el indicador de la meta</t>
        </r>
      </text>
    </comment>
    <comment ref="AF16"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6" authorId="0" shapeId="0" xr:uid="{00000000-0006-0000-0000-000025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6" authorId="0" shapeId="0" xr:uid="{00000000-0006-0000-0000-000026000000}">
      <text>
        <r>
          <rPr>
            <b/>
            <sz val="9"/>
            <color indexed="81"/>
            <rFont val="Tahoma"/>
            <family val="2"/>
          </rPr>
          <t xml:space="preserve">Indicar el nombre concreto de la evidencia aportada. </t>
        </r>
      </text>
    </comment>
    <comment ref="AI16" authorId="0" shapeId="0" xr:uid="{00000000-0006-0000-0000-000027000000}">
      <text>
        <r>
          <rPr>
            <b/>
            <sz val="9"/>
            <color indexed="81"/>
            <rFont val="Tahoma"/>
            <family val="2"/>
          </rPr>
          <t>Indique la magnitud programada</t>
        </r>
      </text>
    </comment>
    <comment ref="AJ16" authorId="0" shapeId="0" xr:uid="{00000000-0006-0000-0000-000028000000}">
      <text>
        <r>
          <rPr>
            <b/>
            <sz val="9"/>
            <color indexed="81"/>
            <rFont val="Tahoma"/>
            <family val="2"/>
          </rPr>
          <t>Indique la magnitud ejecutada. Corresponde al resultado de medir el indicador de la meta</t>
        </r>
      </text>
    </comment>
    <comment ref="AK16"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6" authorId="0" shapeId="0" xr:uid="{00000000-0006-0000-0000-00002A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6" authorId="0" shapeId="0" xr:uid="{00000000-0006-0000-0000-00002B000000}">
      <text>
        <r>
          <rPr>
            <b/>
            <sz val="9"/>
            <color indexed="81"/>
            <rFont val="Tahoma"/>
            <family val="2"/>
          </rPr>
          <t xml:space="preserve">Indicar el nombre concreto de la evidencia aportada. </t>
        </r>
      </text>
    </comment>
    <comment ref="AN16" authorId="0" shapeId="0" xr:uid="{00000000-0006-0000-0000-00002C000000}">
      <text>
        <r>
          <rPr>
            <b/>
            <sz val="9"/>
            <color indexed="81"/>
            <rFont val="Tahoma"/>
            <family val="2"/>
          </rPr>
          <t>Indique la magnitud total programada para la vigencia</t>
        </r>
      </text>
    </comment>
    <comment ref="AO16" authorId="0" shapeId="0" xr:uid="{00000000-0006-0000-0000-00002D000000}">
      <text>
        <r>
          <rPr>
            <b/>
            <sz val="9"/>
            <color indexed="81"/>
            <rFont val="Tahoma"/>
            <family val="2"/>
          </rPr>
          <t xml:space="preserve">Indique la magnitud ejecutada acumulada para la vigencia </t>
        </r>
      </text>
    </comment>
    <comment ref="AP16"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6" authorId="0" shapeId="0" xr:uid="{00000000-0006-0000-0000-00002F000000}">
      <text>
        <r>
          <rPr>
            <b/>
            <sz val="9"/>
            <color indexed="81"/>
            <rFont val="Tahoma"/>
            <family val="2"/>
          </rPr>
          <t>Es la descripción detallada de los avances y logros obtenidos con la ejecución de la meta acumulados para la vigencia</t>
        </r>
      </text>
    </comment>
    <comment ref="D22" authorId="0" shapeId="0" xr:uid="{00000000-0006-0000-0000-000032000000}">
      <text>
        <r>
          <rPr>
            <b/>
            <sz val="9"/>
            <color indexed="81"/>
            <rFont val="Tahoma"/>
            <family val="2"/>
          </rPr>
          <t>Promedio obtenido para el periodo x 80%</t>
        </r>
      </text>
    </comment>
    <comment ref="D28" authorId="0" shapeId="0" xr:uid="{00000000-0006-0000-0000-000033000000}">
      <text>
        <r>
          <rPr>
            <b/>
            <sz val="9"/>
            <color indexed="81"/>
            <rFont val="Tahoma"/>
            <family val="2"/>
          </rPr>
          <t>Promedio obtenido en las metas transversales para el periodo x 20%</t>
        </r>
      </text>
    </comment>
    <comment ref="D29"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<sst xmlns="http://schemas.openxmlformats.org/spreadsheetml/2006/main" count="263" uniqueCount="184">
  <si>
    <r>
      <rPr>
        <b/>
        <sz val="14"/>
        <rFont val="Calibri Light"/>
        <family val="2"/>
      </rPr>
      <t>FORMULACIÓN Y SEGUIMIENTO PLANES DE GESTIÓN NIVEL CENTRAL</t>
    </r>
    <r>
      <rPr>
        <b/>
        <sz val="11"/>
        <color indexed="8"/>
        <rFont val="Calibri Light"/>
        <family val="2"/>
      </rPr>
      <t xml:space="preserve">
PROCESO  </t>
    </r>
    <r>
      <rPr>
        <b/>
        <u/>
        <sz val="11"/>
        <color indexed="8"/>
        <rFont val="Calibri Light"/>
        <family val="2"/>
      </rPr>
      <t>CONVIVENCIA Y DIÁLOGO</t>
    </r>
    <r>
      <rPr>
        <b/>
        <u/>
        <sz val="11"/>
        <color theme="1"/>
        <rFont val="Calibri Light"/>
        <family val="2"/>
      </rPr>
      <t xml:space="preserve"> SOCIAL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</si>
  <si>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</si>
  <si>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</si>
  <si>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</si>
  <si>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Dirección de Convivencia y Diálogo Social</t>
  </si>
  <si>
    <t>CONTROL DE CAMBIOS</t>
  </si>
  <si>
    <t>VERSIÓN</t>
  </si>
  <si>
    <t>FECHA</t>
  </si>
  <si>
    <t>DESCRIPCIÓN DE LA MODIFICACIÓN</t>
  </si>
  <si>
    <t>27 de enero 2023</t>
  </si>
  <si>
    <t>Publicación del plan de gestión aprobado. Caso HOLA: 292312</t>
  </si>
  <si>
    <t>27 de marzo de 2023</t>
  </si>
  <si>
    <t>De conformidad con la comunicación del Director de Convivencia y Diálogo Social mediante la cual da alcance al memorando 20233200080853, en la que se presentó el cronograma de actualización documental asociado a la meta transversal No. 2 y de acuerdo con la validación de la analista del proceso Angela Patricia Cabeza presentada el 14 de marzo de 2023, se actualiza la programación trimestral de dicha meta. Caso Hola No. 311073</t>
  </si>
  <si>
    <t>28 de abril de 2023</t>
  </si>
  <si>
    <t>Para el primer trimestre de la vigencia 2023, el Plan de Gestión del proceso Convivencia y Diálogo Social alcanzó un nivel de desempeño del 100,00% y 56,00% del acumulado para la vigencia.</t>
  </si>
  <si>
    <t>03 de mayo de 2023</t>
  </si>
  <si>
    <t>Para el primer trimestre de la vigencia 2023, el Plan de Gestión del proceso Convivencia y Diálogo Social alcanzó un nivel de desempeño del 100,00% y 36,00% del acumulado para la vigencia.</t>
  </si>
  <si>
    <t>28 de julio de 2023</t>
  </si>
  <si>
    <t>Para el segundo trimestre de la vigencia 2023, el Plan de Gestión del proceso Convivencia y Diálogo Social alcanzó un nivel de desempeño del 96,42% y 55,56% del acumulado para la vigencia.</t>
  </si>
  <si>
    <t>31 de octubre de 2023</t>
  </si>
  <si>
    <t>Para el tercer trimestre de la vigencia 2023, el Plan de Gestión del proceso Convivencia y Diálogo Social alcanzó un nivel de desempeño del 100,00% y 80,47% del acumulado para la vigencia</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</si>
  <si>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</si>
  <si>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</si>
  <si>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</si>
  <si>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</si>
  <si>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</si>
  <si>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</si>
  <si>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</si>
  <si>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</si>
  <si>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</si>
  <si>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</si>
  <si>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</si>
  <si>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</si>
  <si>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</si>
  <si>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</si>
  <si>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</si>
  <si>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</si>
  <si>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</si>
  <si>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</si>
  <si>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</si>
  <si>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</si>
  <si>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</si>
  <si>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</si>
  <si>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</si>
  <si>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</si>
  <si>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</si>
  <si>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</si>
  <si>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</si>
  <si>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</si>
  <si>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</si>
  <si>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</si>
  <si>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</si>
  <si>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</si>
  <si>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</si>
  <si>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Promover una ciudadanía activa y responsable, propiciando espacios de participación, formación y diálogo con mayor inteligencia colectiva y conciencia común, donde las nuevas ciudadanías se sientan vinculadas e identificadas con el Gobierno Distrital.</t>
  </si>
  <si>
    <t>1</t>
  </si>
  <si>
    <t>Realizar 100% de acompañamientos por parte de la Dirección de Convivencia y Diálogo Social a eventos de alta complejidad solicitados y aprobados mediante plataforma SUGA.</t>
  </si>
  <si>
    <t>Gestión</t>
  </si>
  <si>
    <t xml:space="preserve">Porcentaje de acompañamientos realizados </t>
  </si>
  <si>
    <t>(Número acompañamientos realizados/Número acompañamientos de alta complejidad en sistema SUGA)x 100</t>
  </si>
  <si>
    <t>Constante</t>
  </si>
  <si>
    <t>Acompañamientos</t>
  </si>
  <si>
    <t>Eficiencia</t>
  </si>
  <si>
    <t>Acta evento(s) acompañado(s).
Matriz registro.</t>
  </si>
  <si>
    <t>Actas PMU.
Plataforma SUGA.</t>
  </si>
  <si>
    <t>Dirección de Convivencia y Diálogo SociaL (Equipo SUGA).</t>
  </si>
  <si>
    <t xml:space="preserve">En el primer trimestre de 2023, el equipo SUGA de la Dirección de Convivencia y Diálogo Social, realizó el acompañamiento y labores de secretaría técnica del PMU en el 100% de eventos con aglomeración de público de alta complejidad solicitados y aprobados en la plataforma SUGA equivalente a setenta (70), dentro de los que se encuentran veintisiete (27) eventos deportivos, cuarenta y tres (43) eventos culturales, que se contrastan con el registro en plataforma SUGA. Adicionalmente, se realizaron veintiocho (28) reuniones previas a eventos culturales y 29 soportes de acompañamiento a las verificaciones técnicas de los escenarios. De los 70 eventos acompañados, se reportan 38 soportes de convocatoria, teniendo en cuenta que una misma convocatoria corresponde a varias fechas del mismo evento.
a. EVENTOS DEPORTIVOS: 27 partidos.
1) Millonarios vs. Liga de Quito del 22/01/2023; 2) Colombia vs. Uruguay - Brasil vs. Ecuador del 31/01/2023; 3) Paraguay vs. Venezuela del 31/01/2023; 4) Colombia vs. Paraguay del 03/02/2023; 5)Uruguay vs Ecuador – Brasil vs Venezuela del 03/02/2023; 6) Brasil vs. Paraguay - Colombia vs. Ecuador del 06/02/2023; 7) Venezuela vs. Uruguay del 06/02/2023; 8) Colombia vs. Brasil del 09/02/2023; 9) Ecuador vs. Venezuela - Uruguay vs. Paraguay del 09/02/2023; 10) Colombia vs. Venezuela - Brasil vs. Uruguay del 12/02/2023; 11) Ecuador vs. Paraguay del 12/02/2023; 12) Santa Fe vs. Pasto del 14/02/2023; 13) Equidad vs. Medellín del 15/02/2023; 14) Santa Fe vs. América (Fem) – Santa Fe vs. Unión Magdalena del 26/02/2023; 15) Millonarios vs. Universidad Católica del 02/03/2023; 16) Equidad vs. Alianza Petrolera del 04/03/2023; 17) Millonarios vs. Cali del 05/03/2023; 18) Santa Fe vs. Medellín del 06/03/2023; 19) Millonarios vs. Atlético Mineiro del 08/03/2023; 20) Fortaleza vs. Cúcuta del 08/03/2023 ; 21) Santa Fe vs. América del 14/03/2023; 22) Equidad vs. Millonarios - Equidad vs. Unión Magdalena del 18/03/2023; 23) Millonarios vs. Aguilas Doradas del 19/03/2023 ; 24) Santa Fe vs. Tolima del 21/03/2023; 25) Millonarios vs. Pasto del 22/03/2023; 26) Santa Fe vs. Millonarios del 26/03/2023; 27) Santa Fe vs. Pasto – Santa Fe vs. Boyacá Chicó del 31/03/2023.
b. EVENTOS CULTURALES: 43
1) Celebración Reyes 2023 del 07/01/2023; 2) Celebración Reyes 2023 del 08/01/2023; 3) Celebración Reyes 2023 del 09/01/2023; 4) NCT 127 del 25/01/2023; 5) Convención Luz del Mundo del 31/01/2023; 6) Convención Luz del Mundo del 01/02/2023; 7) Convención Luz del Mundo del 02/02/2023; 8) Convención Luz del Mundo del 03/02/2023; 9) Gaby del 04/02/2023; 10) Alimentarte Virrey del 04/02/2023; 11) Alimentarte Virrey del 05/02/2023; 12) Alimentarte Virrey del 10/02/2023; 13) Alimentarte Virrey del 11/02/2023; 14) Alimentarte Virrey del 12/02/2023; 15) Peter Pan On Ice del 17/02/2023; 16) Peter Pan On Ice del 18/02/2023; 17) Ha ash del 22/02/2023; 18) Suena Vol 1 del 25/02/2023; 19) Motley Crue del 25/02/2023; 20) IL VOLO del 26/02/2023; 21) Plantando la semilla del 26/02/2023; 22) Big Time Rush del 28/02/2023; 23) Joaquín Sabina del 01/03/2023; 24) Miguel Mateos del 04/03/2023; 25) Pájara Race del 05/03/2023; 26) Romeo Santos 07-03-2023; 27) Romeo Santos 08-03-2023; 28) Festival pa gozar y cantar del 11/03/2023; 29) Final FMS Internacional del 11/03/2023; 30) Final FMS Internacional del 12/03/2023; 31) Paramore Sur America 14/03/2023; 32) Alejandro Fernández del 16/03/2023; 33) Alejandro Fernández del 17/03/2023; 34) Conexión 4Life del 17/03/2023; 35) Conexión 4Life del 18/03/2023; 36) Más Salsa del 18/03/2023; 37) Cuarto aniversario Doom Bogotá del 18/03/2023; 38) Carrera Night Race 10K del 19/03/2023; 39) Blondie Mas Cut Copy del 22/03/2023; 40) Día de la Mujer Davivienda 22/03/2023; 41) Rendición de cuentas Secretaría General 23/03/2023; 42) Natalia Jiménez 24/03/2023; 43) Sube Monserrate 25/03/2023.     </t>
  </si>
  <si>
    <t xml:space="preserve">1) Matriz en excel con el listado de eventos acompañados desde el equipo SUGA por ser de alta complejidad y participación en reuniones previas de PMU.
2) veintisiete (27) actas de PMU, eventos deportivos y cuarenta y tres (43) actas de PMU, eventos culturales.
3) Pantallazos en PDF de la plataforma SUGA con el registro de los eventos acompañados y actos administrativos de aprobación de los eventos, como evidencia de la convocatoria para acompañamiento, se adjuntan 38 registros discriminados de la siguiente manera:
EVENTOS DEPORTIVOS: 8 soportes correspondientes al desarrollo de 27 partidos 
EVENTOS CULTURALES: 30 soportes correspondientes al desarrollo de 43 eventos </t>
  </si>
  <si>
    <t>En el segundo trimestre de 2023, el equipo SUGA de la Dirección de Convivencia y Diálogo Social, realizó el acompañamiento y labores de secretaría técnica del PMU en el 100% de eventos de alta complejidad solicitados y aprobados en SUGA equivalentes a 73 eventos, dentro de los cuales se encuentran 41 eventos culturales, 32 eventos deportivos, 37 reuniones previas y 36 verificaciones previas.</t>
  </si>
  <si>
    <t xml:space="preserve">Listado de eventos de alta aglomeración con sus respectivas actas.                                                                                                                   *Actas PMU eventos culturales: 41                                                            
*Actas PMU eventos deportivos: 32                                                       
*Actas reuniones previas: 37  
*Actas de verificaciones previas: 36
A continuación se discriminan los soportes de convocatoria a los eventos (pantallazos SUGA), ya que de los 73 eventos acompañados, se reportan 35 soportes de convocatoria, teniendo en cuenta que en algunos casos una misma convocatoria corresponde a varias fechas del mismo evento.                                                                                                    
Soportes de convocatoria eventos deportivos:
1) Soporte “EQUIDAD TECHO RES 026 Y 162”: Equidad vs. Once Caldas 11/04/2023, Equidad vs. Huila 22/04/2023 ,Equidad vs. Pereira 30/04/2023, Equidad vs. Atlético Bucaramanga 12/05/2023, Equidad vs. América (Femenino) 29/05/2023
2) Soporte ”EQUIDAD CAMPIN RES 175”: Equidad vs. Nacional del 01/04/2023
3) Soporte “SANTAFE MASCULINO - RES 034 Y 161”: Santafe vs. Gimnasia y Esgrima 18/04/2023, Santafe vs. Atlético Bucaramanga 22/04/2023, Santafe vs. Nacional (Masculino) y Santafe vs. Tolima (Femenino) 29/04/2023, Santafe vs. Nacional 11/05/2023, Santafe vs. Equidad (Femenino) y Santafe vs. Huila (Masculino) 14/05/2023, Santafe vs. Universitarios 08/06/2023, Santafe vs. Goias 28/06/2023
4) Soporte “SANTAFE FEMENINO RES 164”: Santafe vs. Cali 20/04/2023, Santafe vs. Nacional (Fem) y Santafe vs. Tolima (Masc) 29/04/2023, Santafe vs. Equidad (Fem) y Santafe vs. Huila (Masc) 14/05/2023, Santafe vs. Cortulua 05/06/2023, Santafe vs. Nacional 14/06/2023, Santafe vs. América 25/06/2023
5) Soporte “FORTALEZA RES 547”: Fortaleza vs. Quindio 27/05/2023, Fortaleza vs. Llaneros 04/06/2023
6) Soporte ”MILLONARIOS RES 025 – 160 – 255”: Millonarios vs. Defensa y Justicia 04/04/2023, Millonarios vs. Medellín 08/04/2023, Millonarios vs. América 27/04/2023, Millonarios vs. América MG 03/05/2023, Millonarios vs. Santafe (Femenino) y Millonarios vs. Envigado (Masculino) 04/05/2023, Millonarios vs. Medellín (Femenino) y Millonarios vs. Santafe (Masculino) 07/05/2023, Millonarios vs. Alianza Petrolera 10/05/2023, Millonarios vs. Equidad 17/05/2023, Millonarios vs. Peñarol 23/05/2023, Millonarios vs. Boyacá Chicó 27/05/2023, Millonarios vs. América 03/06/2023, Millonarios vs. Medellín 17/06/2023, Millonarios vs. Nacional 24/06/2023
Soportes de convocatoria eventos culturales:
1) Hombres G 15/04/2023
2) Monsters of Rock 14/04/2023
3) Santiago Cruz 21/04/2023
4) Reik en cambio 20/04/2023
5) Gusi 24 7 Tour 22/04/2023
6) Atercipelados 22/04/2023
7) Carrera Verde 23/04/2023
8) Los Auténticos Decadentes 28/04/2023
9) Shot Ring 28/04/2023
10) Les Luthiers 04/05/2023
11) Viva el merengue 05/05/2023
12) Arte para sanar 07/05/2023
13) Serenata 06/05/2023
14) Alicia Keys 11/05/2023
15) Fonseca 12/05/2023
16) Noche del Guaro 13/05/2023
17) Kany García 14/05/2023
18) Buena Vibra Tour 18/05/2023
19) CNCO 19/05/2023
20) Baum Festival 20/05/2023
21) Olimpiadas FIDES 22/05/2023
22) Fito Paez 21/05/2023
23) Jesús Adrián Romero 23/05/2023
24) Gloria Trevi 25/05/2023
25) Kraftwerk 27/05/2023
26) Petitfellas 26/05/2023
27) Salsa al Parque 03/06/2023 y 04/06/2023
28) Sin Bandera 08/06/2023
29) Disney Junior 10/06/2023
30) Carrera 10K Antioquia es magia 11/06/2023
31) Celebración Maestros SED 15/06/2023
32) Bogotá Trail Urbano 25/06/2023
33) Cielo Abierto 17/06/2023
34) Mix Festival 17/06/2023
35) Joropo al parque 24/06/2023 y 25/06/2023                                                                                                                                                                                                                                                                                                                                                          </t>
  </si>
  <si>
    <t xml:space="preserve">
En el tercer trimestre de 2023, el equipo SUGA de la Dirección de Convivencia y Diálogo Social, realizó el acompañamiento y labores de secretaría técnica del PMU en el 100% de eventos de alta complejidad solicitados y aprobados en SUGA equivalentes a 87 eventos, dentro de los cuales se encuentran 62 eventos culturales, 25 eventos deportivos, 52 reuniones previas y 44 verificaciones previas.
Por otro lado, desde el equipo SUGA se acompañaron siete (7) reuniones previas de PMU, no obstante, estos eventos cambiaron a complejidad media o baja, como en el caso de: P1harmony Latín América y Amor y Amistad con la 33. Otros  de estos eventos fueron  cancelados por el organizador: Partido de las Leyendas, Evento Cultural y Familiar, Forever Fest, Día de la Famiia Pacesista y  Circuito Nuestro Corazón Sobre Ruedas. 
</t>
  </si>
  <si>
    <t xml:space="preserve">
Matriz en excel de eventos de alta aglomeración con sus respectivas actas.         
*Actas PMU eventos culturales: 62                                                             
*Actas PMU eventos deportivos: 25                                                        
*Actas reuniones previas: 52   
*Actas de verificaciones previas: 44
A continuación, se discriminan los soportes de convocatoria de los eventos (pantallazos SUGA), ya que de los 87 eventos acompañados, se reportan 47 soportes de convocatoria, teniendo en cuenta que en algunos casos una misma convocatoria corresponde a varias fechas del mismo evento.                                                                                                     
Soportes de convocatoria eventos deportivos:
1) Soporte "MILLONARIOS RES 783”
Millonarios vs. Deportivo Pereira 22/07/2023, Millonarios vs. Tolima 07/08/2023, Millonarios vs. Bucaramanga 10/08/2023, Millonarios vs. Once Caldas 21/08/2023, Millonarios vs. Atlético Nacional 27/08/2023, Millonarios vs. Santafe 10/09/2023, Millonarios vs. Bucaramanga 15/09/2023, Millonarios vs. Huila 21/09/2023 y Millonarios vs. Alianza Petrolera 28/09/2023.
2) Soporte "SANTAFE RES 748”
Santafe vs. Jaguares 19/07/2023, Santafe vs. Independiente Medellín 02/08/2023, Santafe vs. Equidad 12/08/2023, Santafe vs. Cali 16/08/2023, Santafe vs. Envigado 23/08/2023, Santafe vs. Junior 02/09/2023, Santafe vs. Alianza Petrolera 17/09/2023, Santafe vs. Pereira 24/09/2023, Santafe vs. Pereira 27/09/2023.
3) Soporte “EQUIDAD CAMPIN RES 851”
Equidad vs. América 06/08/2023
4) Soporte “EQUIDAD TECHO 763” 
Equidad vs. Envigado 21/07/2023, Equidad vs. Águilas Doradas 25/07/2023, Equidad vs. Junior 19/08/2023, Equidad vs. Deportes Tolima 26/08/2023, Equidad vs. Boyacá Chicó 09/09/2023, Equidad vs. Deportivo Cali 19/09/2023. 
Soportes de convocatoria eventos culturales:
1) Bogotá Pride 01 de julio 2023
2) Convención Iglesia Pentecostal 02 y 03 de julio 2023
3) Carrera Atlética Compensar 09 de julio 2023
4) Aniversario Corabastos 14 de julio 2023
5) Alcolirykos sinfónico 15 de julio 2023
6) Festival Petronio Álvarez 22 de julio 2023
7) Hip Hop al Parque 22 y 23 de julio 2023
8) Kpop Festival 27 de julio 2023
9) Concierto de Conciertos 28 de julio 2023
10) Viva la salsa 29 de julio 2023
11) Fiesta Montañera 29 de julio 2023
12) Media Maratón de Bogotá 30 de julio 2023
13) 5 Seconds of Summer Show 30 de julio 2023
14) Festival de la chicha 05 y 06 de agosto 2023     
15) Concierto Inaugural Festival de Verano 05 de agosto 2023
16)  Bogotá Gospel 06 de agosto 2023
17) Viva El Romance 11 de agosto 2023
18) Humor de Verano 12 de agosto 2023
19) Concierto de Cierre Festival de Verano 13 de agosto 2023
20) Carrera Atlética de verano 13 de agosto 2023
21)  Bydzyne 19 de agosto 2023                                                     
22)  Alimentarte Food Festival 19, 20, 21,26 y 27 de agosto 2023
23)  Carrera Servicio Civil 20 de agosto 2023 
24)  Fuck News 22 de agosto 2023                                                                                 
25)  Natalia Lafourcade 24 de agosto 2023                                                                                
26)  Niche Sinfónico 25 de agosto 2023                                                                                                       
27)  Salsa All Stars 26 de agosto 2023                                                                                                  
28)  Caminata por la solidaridad 27 de agosto 2023                                                            
29)  Presidante Tour 30 de agosto 2023
30)  Pipe Bueno 01 de septiembre 2023                                                                          
31)  Trap Kitty 02 de septiembre 2023                                                                                                                                                                                      
32)  Carrera de la mujer 03 de septiembre 2023                                                                                                                                                                                       
33) Disney On Ice 05, 06, 07, 08, 09,10, 15, 16 y 17 de septiembre 2023                                                                                                                                                                                      
34)  Jazz al Parque 09 y 10 de septiembre 2023                                                                                                                                                                                      
35)  Manowar 20 de septiembre 2023                                                                                                                                                                                      
36)  Siempre Contigo Tour 21 de septiembre 2023                                                                                                                                                                                      
37) Piso 21 del 22 de septiembre 2023                                                                                                                                                                                      
38)  Festival Cordillera 23 y 24 de septiembre 2023                                                                                                                                                                                       
39)  Carrera Bimbo 24 de septiembre 2023                                                                                                                                                                                      
40)  Stream Figthers 24 de septiembre 2023                                                                                                                                                                                      
41)  Biz Fest 28 de septiembre 2023                                                                                                                                                                                      
42)  Bronx Distrito Creativo 30 de septiembre 2023                                                                                                                                                                                      
43)  Eladio Carrion  30 de septiembre 2023     </t>
  </si>
  <si>
    <t>Fomentar la gestión del conocimiento y la innovación para agilizar la comunicación con el ciudadano, la prestación de trámites y servicios, y garantizar la toma de decisiones con base en evidencia.</t>
  </si>
  <si>
    <t>Realizar el 100% de los informes y/o solicitudes de información requeridos a  la Dirección de convivencia y diálogo social con relación a temas de convivencia, diálogo y/o conflictividades.</t>
  </si>
  <si>
    <t>Porcentaje de informes y/o solicitudes de información realizados.</t>
  </si>
  <si>
    <t>(Número de informes y/o solicitud de información realizados/Número de informes  y/o solicitud de información solicitados)*100</t>
  </si>
  <si>
    <t>Informes
Documentos respuesta.</t>
  </si>
  <si>
    <t>Eficacia</t>
  </si>
  <si>
    <t>Informe(s)
Documentos de respuesta</t>
  </si>
  <si>
    <t>Durante el periodo comprendido entre el 1 de enero y el 31 de marzo de 2023, el equipo de la Dirección de Convivencia y Diálogo Social, por medio del Observatorio de Conflictividad Social, ha logrado desarrollar treinta y ocho (38) informes o documentos en materia de conflictividad social, cumpliendo así, el 100% del indicador hasta la fecha. Estos informes se dividen en documentos de la línea de protesta social y la línea de profundización. Frente a la línea de protesta se han producido veinte (20) documentos discriminados en siete (7) informes de balance de posmovilización, seis (6) Resumen de Contexto Semanal de Movilizaciones y Eventos, cuatro (4) resúmenes de movilización social y tres (3) informes de contexto de movilizaciones. Para la línea de profundización se entregaron doce (12) informes de línea base por sector, cuatro (4) fichas de conflictividades por localidad y dos (2) informes especiales de disposición inadecuada de residuos y carretismo en Bogotá. 
Así mismo, se elaboraron (93) noveta y tres Oficios y Memorandos, mediante los cuales se atendieron diversas solicitudes de información de clientes internos y externos de la Entidad. Tales como ciudadanía, procuraduría, personería, Concejo de Bogotá, entre otros.</t>
  </si>
  <si>
    <t>*Total de informes: 38
*Total de respuestas a solicitud de información: 93</t>
  </si>
  <si>
    <t>Durante el segundo trimetre hay un total de 99 personas del equipo de la Dirección de Convivencia y Diálogo Social  que ha culminado efectivamente el proceso de cualificación "Herramientas para el fortalecimiento de habilidades y competencias hacia la transformación de conflictos", alojado en la plataforma Moodle. Como resultado d este proceso, este grupo de personas cuentan con el certificado de participación en el curso, el cual está codificado. Esto equivale al  38,52% del equipo de la dirección, con lo cual se supera el 25% programado.
Este proceso de cualificación reconoce la experiencia y los conocimientos previos de las y los participantes   es de carácter interactivo, sincrónico y asincrónico articulando componentes técnicos y conceptuales que aportan al abordaje de la gestión de conflictividades, proveyendo guías de acción en un entorno de aprendizaje que se traduzcan en prácticas que mejoren las intervenciones del equipo de Diálogo Social en los territorios.</t>
  </si>
  <si>
    <t>* Total de informes: 28
* Total de solucitud de información: 265</t>
  </si>
  <si>
    <t>La Dirección de Convivencia y Diálogo Social, a través del Observatorio de Conflictividad Social y Derechos Humanos, en su proceso de implementación, captura de información y seguimiento a las situaciones que generan conflictividad social en la ciudad, durante el 01 de julio y 30 de septiembre de 2023, desarrolló treinta (3) informes en materia de conflictividad social, derechos humanos y gobernabilidad, los cuales le permitieron a la secretaria de gobierno conocer de primera mano los principales acontecimientos de la ciudad en relación a los problemas locales, movilizaciones sociales, asuntos públicos, y respaldar la toma de decisiones para mitigar dichas situaciones. 
Estos informes se encuentran discriminados de la siguiente forma: una (1) ficha de conflictividad social de la localidad del Sumapaz; un (1) informe de gobernabilidad y tendencia en redes correspondiente al periodo de estudio de julio-agosto; un (1) informe de las afectaciones psicosociales de las lesiones oculares en Bogotá; un (1) informe de contexto sobre las convocatorias a las movilizaciones por el alza de los combustibles el 28 de agosto; dos (2) informes de resumen de movilizaciones en las localidades de Teusaquillo, La Candelaria, Sumapaz, Usaquén, Puente Aranda, Rafael Uribe Uribe y Antonio Nariño como parte de los insumos para el comité distrital de convivencia ciudadana; tres (3) informes sobre balances de posmovilización de las jornadas del 28 de agosto, 9 y 27 de septiembre; cuatro (4) informes especiales sobre evaluación de contextos de amenaza, estructuras criminales, procesos electorales y discriminación étnica en Bogotá; cinco (5) reportes de datos para la toma de decisiones sobre conflictividades en la capital, y finalmente; doce (12) informes de resúmenes de contexto semanal de movilizaciones y eventos. 
Así mismo, se elaboraron doscientos treinta y dos (232) Oficios y Memorandos, mediante los cuales se atendieron diversas consultas de clientes internos y externos de la Entidad. Tales como ciudadanía, procuraduría, personería, Concejo de Bogotá, entre otros.</t>
  </si>
  <si>
    <t>* Total de informes: 
* Total de solicitudes de información: 232</t>
  </si>
  <si>
    <t>Brindar  al 80% de los y las integrantes de la Dirección el curso  "herramientas para el fortalecimiento de habilidades y competencias hacia la transformación de conflictos", alojado en la plataforma moodle, para el fortalecimiento de las herramientas, mitigación de conflictividades y manejo de las conversaciones.</t>
  </si>
  <si>
    <t>Retadora (Mejora)</t>
  </si>
  <si>
    <t>Porcentaje de integrantes de la dirección que reciben el curso.</t>
  </si>
  <si>
    <t>(Número de integrantes de la dirección que finalicen curso/(Número integrantes de la dirección)*100%)</t>
  </si>
  <si>
    <t>100 gestores recibieron el curso en el 2021.</t>
  </si>
  <si>
    <t>Suma</t>
  </si>
  <si>
    <t>Integrantes de la dirección formados.</t>
  </si>
  <si>
    <t>Cronograma.
Matriz reporte registro de integrantes de la dirección y estado de participación en el curso.</t>
  </si>
  <si>
    <t>No programado</t>
  </si>
  <si>
    <t>Durante el primer trimestre desde la Dirección de Convivencia y Diálogo Social se realizó la actualización y edición del Curso: "herramientas para el fortalecimiento de habilidades y competencias hacia la transformación de conflictos", alojado en la plataforma Moodle de la SDG. De forma complementaria se construyó una segunda versión de la cartilla de trabajo que sirve de insumo para el desarrollo del curso. Adicionalmente se realizaron fichas metodológicas para la implementación de las sesiones presenciales. Se da inicio al proceso de cualificación de la primera cohorte con un grupo de 18 servidoras y servidores de la Dirección de los Programas de Goles en Paz 2.0 y Programa de Diálogo Social, con quienes se realizó la primera jornada presencial de 7 horas y se continuo con jornadas virtuales, esta cohorte se concluye en las primeras semanas del mes de abril.</t>
  </si>
  <si>
    <t>* 1 Cronograma de ejecución del curso.
* 1 Documento cartilla de trabajo
* 4 Acta jornada de trabajo primera sesión
* 2 fichas metodológicas de las sesiones presenciales del curso</t>
  </si>
  <si>
    <t>Durente en segundo trimestre, se relaizaron un total de doce (12) socializaciones a la ciudadania desde la Dirección de Convivencia y Diálogo Social, el desarrollo fue así: Programa de Diálogo Social realizó tres (03) jornadas de socialización a la ciudadania sobre la estrategia de Diálogo Local. Así mismo, el equipo de Pactos de Acción Colectiva realizó en ocho (08) localidades de la ciudad, socialización a la ciudadania los avances de las acciones adelantadas por parte del equipo de Pactos de Acción Colectiva, en el marco de "PACTARTE Hip Hop por el arte y la vida". Finalmente, el programa Goles en Paz 2.0 realizó un (01) ejecicio de socialización a la ciudadanía del municipio de Chía Cundinamarca, en el marco de un espacio liderado por la estrategia de Mujer y Género con la emisora Chiaradio24 y el canal 8.</t>
  </si>
  <si>
    <t>Base de datos 2023-06-30_Personas cualificadas certificadas</t>
  </si>
  <si>
    <t>A lo largo del tercer trimestre 97 personas del equipo de la Dirección de Convivencia y Diálogo Social culminaron efectivamente el proceso de cualificación "Herramientas para el fortalecimiento de habilidades y competencias hacia la transformación de conflictos", alojado en la plataforma Moodle. Como resultado de este proceso, este grupo de personas cuentan con el certificado de participación en el curso, el cual está codificado. Esto equivale al  37.74% del equipo de la dirección, con lo cual se supera el 25% programado. Este proceso de cualificación reconoce la experiencia y los conocimientos previos de las y los participantes  es de carácter interactivo, sincrónico y asincrónico articulando componentes técnicos y conceptuales que aportan al abordaje de la gestión de conflictividades, proveyendo guías de acción en un entorno de aprendizaje que se traduzcan en prácticas que mejoren las intervenciones del equipo de Diálogo Social en los territorios.</t>
  </si>
  <si>
    <t xml:space="preserve">Base de datos 2023-13-09 Informe Cualificacion III Trimestre_completa </t>
  </si>
  <si>
    <t>Implementar estrategias de Gobierno Abierto y transparencia, haciendo uso de herramientas de las TIC para su divulgación, como parte del fortalecimiento de la relación entre la ciudadanía y el gobierno.</t>
  </si>
  <si>
    <t>Realizar nueve (9) actividades de socialización de las acciones desarrolladas por parte del observatorio conflictividad social, programa de diálogo social, Pactos de acción colectiva y/o Programa de Goles en paz 2.0. a la ciudadanía.</t>
  </si>
  <si>
    <t>Número de socializaciones desarrolladas.</t>
  </si>
  <si>
    <t>Sumatoria número de socializaciones.</t>
  </si>
  <si>
    <t>Socializaciones realizadas.</t>
  </si>
  <si>
    <t>No programada</t>
  </si>
  <si>
    <t xml:space="preserve">No programada </t>
  </si>
  <si>
    <t xml:space="preserve">Durente en segundo trimestre, se relaizaron un total de doce (12) socializaciones a la ciudadania desde la Dirección de Convivencia y Diálogo Social, el desarrollo fue así: Programa de Diálogo Social realizó tres (03) jornadas de socialización a la ciudadania sobre la estrategia de Diálogo Local. Así mismo, el equipo de Pactos de Acción Colectiva realizó en ocho (08) localidades de la ciudad, socialización a la ciudadania los avances de las acciones adelantadas por parte del equipo de Pactos de Acción Colectiva, en el marco de "PACTARTE Hip Hop por el arte y la vida". Finalmente, el programa Goles en Paz 2.0 realizó un (01) ejecicio de socialización a la ciudadanía del municipio de Chía Cundinamarca, en el marco de un espacio liderado por la estrategia de Mujer y Género con la emisora Chiaradio24 y el canal 8. </t>
  </si>
  <si>
    <t>- 03 actas del programa de diálogo. 
- 08 acta de Pactos de acción colectiva.
- 01 acta del programa goles en paz 2.0</t>
  </si>
  <si>
    <t xml:space="preserve">Durente el tercer trimestre, se realizaron un total de dos (02) socializaciones a la ciudadania desde la Dirección de Convivencia y Diálogo Social, el desarrollo fue así:  El equipo de Pactos de Acción Colectiva realizó una (01)  socialización a la ciudadania los avances de las acciones adelantadas por parte del equipo de Pactos de Acción Colectiva, en el marco de "PACTARTE Hip Hop por el arte y la vida"; el programa Goles en Paz 2.0 realizó un (01) ejecicio de socialización a la ciudadanía en el marco de un espacio de diálogo en la localidad de Fontibón; el Observatorio de Conflictividad Social asistió al "Encuentro de Observatorios 2023" la socialización se consigno en un documento de memorias del evento. </t>
  </si>
  <si>
    <t>- 01 acta de Pactos de acción Colectiva 
- 01 estacio de diálodo del programa goles en paz 2.0
- 01 documento de memorias</t>
  </si>
  <si>
    <t>Fortalecer la gestión institucional aumentando las capacidades de la entidad para la planeación, seguimiento y ejecución de sus metas y recursos, y la gestión del talento humano.</t>
  </si>
  <si>
    <t>Realizar cuatro (4) informes de seguimiento de los temas a cargo de la Dirección en los cuales se consolide las acciones adelantadas (uno trimestralmente), de forma que permita conocer situación y estrategias para garantizar la implementación de acciones.</t>
  </si>
  <si>
    <t>Número de informes.</t>
  </si>
  <si>
    <t>Sumatoria número de informes</t>
  </si>
  <si>
    <t>Informes de seguimiento</t>
  </si>
  <si>
    <t>Informe(s)</t>
  </si>
  <si>
    <t>Durante el primer trimestre de 2023 se construyó el informe seguimiento primer trimestre con las acciones adelantadas diferentes temas de la dirección de convivencia y diálogo social, donde se incluyen  las acciones adelantadas en el primer trimestre, los principales retos que se tuvo que afrontar, junto con las principales alertas y dificultades, donde se incluye información de los programas de diálogo social y goles en paz 2.0, el proceso de Pactos de Acción Colectiva, el observatorio de conflictividad social, los requerimientos y solicitudes atendidas, los temas financieros y de contratación de la dirección, los productos a cargo de las políticas públicas y finalmente las acciones desarrolladas de acuerdo con la competencia de acompañamiento de los eventos de alta complejidad del SUGA y de la secretaría técnica.</t>
  </si>
  <si>
    <t>Un (01) Informe de ejecutivo de gestión del I Trimestre de la Dirección de Conviencia y Diálogo Social</t>
  </si>
  <si>
    <t>Durante el segundo trimestre de 2023 se construyó el informe seguimiento con las acciones adelantadas diferentes temas de la dirección de convivencia y diálogo social, donde se incluyen  las acciones adelantadas en el primer trimestre, los principales retos que se tuvo que afrontar, junto con las principales alertas y dificultades, donde se incluye información de los programas de diálogo social y goles en paz 2.0, el proceso de Pactos de Acción Colectiva, el observatorio de conflictividad social, los requerimientos y solicitudes atendidas, los temas financieros y de contratación de la dirección, los productos a cargo de las políticas públicas y finalmente las acciones desarrolladas de acuerdo con la competencia de acompañamiento de los eventos de alta complejidad del SUGA y de la secretaría técnica.</t>
  </si>
  <si>
    <t>un (01) informe ejecutivo de gestión del II trimestre de la Dirección en Convivencias y Diálogo Social.</t>
  </si>
  <si>
    <t>Durante el tercer trimestre de 2023 se construyó el informe seguimiento con las acciones adelantadas diferentes temas de la dirección de convivencia y diálogo social, donde se incluyen  las acciones adelantadas en el primer trimestre, los principales retos que se tuvo que afrontar, junto con las principales alertas y dificultades, donde se incluye información de los programas de diálogo social y goles en paz 2.0, el proceso de Pactos de Acción Colectiva, el observatorio de conflictividad social, los requerimientos y solicitudes atendidas, los temas financieros y de contratación de la dirección, los productos a cargo de las políticas públicas y finalmente las acciones desarrolladas de acuerdo con la competencia de acompañamiento de los eventos de alta complejidad del SUGA y de la secretaría técnica.</t>
  </si>
  <si>
    <t>un (01) informe ejecutivo de gestión del III trimestre de la Dirección en Convivencias y Diálogo Social.</t>
  </si>
  <si>
    <t>Total metas técnicas (80%)</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</si>
  <si>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</si>
  <si>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</si>
  <si>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</si>
  <si>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</si>
  <si>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</si>
  <si>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</si>
  <si>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</si>
  <si>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</si>
  <si>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</si>
  <si>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 </t>
  </si>
  <si>
    <t> Subsecretaría para la Gobernabilidad y Garantía de Derechos (Calificación 43%): 
Consumo de papel: Reporte de consumo de papel hasta el mes de junio
Jornada presencial: Obtuvó calificación de 56% en la evaluación efectuada en la jornada.
Participación: Crecimiento verde(0 participantes), Día Internacional del agua. ( 0 participante).
Semana ambiental: ciclopaseo (0 participantes), Taller compostaje ( 0 participantes), caminata (0 participantes) , jardín vertical (0 participantes), Museo del Mar (0 participantes), feria ambiental (0 participanes), saberes ancestrales ( 0 participantes)
Dirección de Convivencia y Diálogo Social (calificación 63%): 
Consumo de papel: El reporte de consumo de papel cuenta con fecha de última actualización del mes de junio de 2023.
Participación:  Crecimiento verde (1 participantes)  , Día Internacional del agua (2 participante).
Jornada presencial: Obtuvó calificación de 52% en la evaluación efectuada en la jornada.          
Semana ambiental:
ciclopaseo ( 0 participantes), taller de compostaje (0 participante),  caminata ( 0 participante) jardín vertical (1 participantes), Museo del Mar (1 participante), feria ambiental (0 participante), saberes ancestrales (1 participantes).</t>
  </si>
  <si>
    <t> Reporte meta ambiental OAP</t>
  </si>
  <si>
    <t xml:space="preserve"> Subsecretaría para la Gobernabilidad y Garantía de Derechos (Calificación 43%): 
Consumo de papel: Reporte de consumo de papel hasta el mes de junio
Jornada presencial: Obtuvó calificación de 56% en la evaluación efectuada en la jornada.
Participación: Crecimiento verde(0 participantes), Día Internacional del agua. ( 0 participante).
Semana ambiental: ciclopaseo (0 participantes), Taller compostaje ( 0 participantes), caminata (0 participantes) , jardín vertical (0 participantes), Museo del Mar (0 participantes), feria ambiental (0 participanes), saberes ancestrales ( 0 participantes)
Dirección de Convivencia y Diálogo Social (calificación 63%): 
Consumo de papel: El reporte de consumo de papel cuenta con fecha de última actualización del mes de junio de 2023.
Participación:  Crecimiento verde (1 participantes)  , Día Internacional del agua (2 participante).
Jornada presencial: Obtuvó calificación de 52% en la evaluación efectuada en la jornada.          
Semana ambiental:
ciclopaseo ( 0 participantes), taller de compostaje (0 participante),  caminata ( 0 participante) jardín vertical (1 participantes), Museo del Mar (1 participante), feria ambiental (0 participante), saberes ancestrales (1 participantes).</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</si>
  <si>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</si>
  <si>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</si>
  <si>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</si>
  <si>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</si>
  <si>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</si>
  <si>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</si>
  <si>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</si>
  <si>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 xml:space="preserve">Porcentaje de actualizacion documental </t>
  </si>
  <si>
    <t xml:space="preserve">Listado Maestro de documentos </t>
  </si>
  <si>
    <t xml:space="preserve">Se realizo la actualizacion programada para el periodo </t>
  </si>
  <si>
    <t>Listado maestro de documentos internos de la Secretaria de Gobierno</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</si>
  <si>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</si>
  <si>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</si>
  <si>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</si>
  <si>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</si>
  <si>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N/A</t>
  </si>
  <si>
    <t>Formato Evidencia de Reunión GDI-GPD-F029 diligenciado y presentación realizada</t>
  </si>
  <si>
    <t>Líder del proceso</t>
  </si>
  <si>
    <t xml:space="preserve">Listado de asistencia </t>
  </si>
  <si>
    <t xml:space="preserve"> https://gobiernobogota-my.sharepoint.com/:f:/g/personal/miguel_cardozo_gobiernobogota_gov_co/Em3Cl6hCPQhDioiu_JLgoPYBkPVfsju4ScZS7Z6vKKn1PQ?e=Q2RSJH 
</t>
  </si>
  <si>
    <t>Jornada de capacitacion del dia 20 de septiembre de 2023</t>
  </si>
  <si>
    <t xml:space="preserve">Listado de asistenca </t>
  </si>
  <si>
    <t>Total metas transversales (20%)</t>
  </si>
  <si>
    <t xml:space="preserve">Total plan de gestión </t>
  </si>
  <si>
    <t>Retadora (mejora)</t>
  </si>
  <si>
    <t> Subsecretaría para la Gobernabilidad y Garantía de Derechos  (53%)
Consumo de papel: El reporte de consumo de papel cuenta con fecha de última actualización del mes de julio de 2023.
Política Ambiental: Participan tres (3) personas de la dependencia.
Participación: 
Cero papel:no participó ningún repsentante de la dependencia en la jornada.
Fuentes no convencionales de energía: participó una (1)  persona de la dependencia
Dirección de Convivencia y Diálogo Social(70%) 
Consumo de papel: El reporte de consumo de papel cuenta con fecha de última actualización del mes de diciembre de 2023.
Política Ambiental: Participan diez (10) personas de la dependencia.
Participación: 
Cero papel:No participó ningún representante de la dependencia en la jornda.
Fuentes no convencionales de energía: No particpó ningún representante de la dependencia en la jornda.</t>
  </si>
  <si>
    <t>Reporte meta ambiental OAP</t>
  </si>
  <si>
    <t xml:space="preserve"> Porcentaje de actualizacion documental en el listado maestro de documentos frente al cronograma </t>
  </si>
  <si>
    <t xml:space="preserve">Listado maestro de documentos </t>
  </si>
  <si>
    <t xml:space="preserve">Porcentaje de cumplimiento de la meta fue del 93,75% en la actualizacion documental en el listado maestro de documentos frente al cronograma </t>
  </si>
  <si>
    <t xml:space="preserve">N o programada </t>
  </si>
  <si>
    <t>El cumplimiento acumulado de la meta fue del 100%  para la vigencia 2023 con el cumplimietno de las Jornadas de capacitacion del ssitema de gestion  22 de junio de 2023 y 20 de septiembre de 2023.</t>
  </si>
  <si>
    <t>26 de enero de 2024</t>
  </si>
  <si>
    <t>Se observa cumplimiento de la meta al 100% acumulado para la vigencia 2023</t>
  </si>
  <si>
    <t xml:space="preserve">El cumplimiento acumulado de la meta fue del 100%  para la vigencia 2023 </t>
  </si>
  <si>
    <t>Cumplimiento de la meta al 100% para la vigencia 2023</t>
  </si>
  <si>
    <t>El proceso dio cumplimiento del 100% en la  meta establecida durante la vigencia 2023.</t>
  </si>
  <si>
    <t xml:space="preserve">
En el cuarto trimestre de 2023, el equipo SUGA de la Dirección de Convivencia y Diálogo Social, realizó el acompañamiento y labores de secretaría técnica del PMU en el 100% de eventos de alta complejidad solicitados y aprobados en SUGA equivalentes a 108 eventos, dentro de los cuales se encuentran 84 eventos culturales con PMU y 24 eventos deportivos con PMU.
Adicionalmente  se acomapañaron 65 reuniones previas y 68 verificaciones previas a estos eventos.
Así mismo, desde el equipo se acompañó una (1) reunion previa de PMU, no obstante, el evento "Feria Vassar" cambió a complejidad media, por lo tanto no se acompaño PMU</t>
  </si>
  <si>
    <t>Matriz en excel de eventos de alta aglomeración con sus respectivas actas.        
- Actas PMU eventos culturales: 84                                                    
- Actas PMU eventos deportivos: 24                                                      
- Actas reuniones previas:  65
- Actas de verificaciones: 68
A continuación, se discriminan los soportes de convocatoria de los eventos (pantallazos SUGA), dado que, de los 108 eventos acompañados, se reportan 72 soportes de convocatoria, teniendo en cuenta que, en algunos casos una misma convocatoria corresponde a varias fechas del mismo evento.                                                                                                    
Soportes de convocatoria eventos deportivos (6):
1). Soporte MILLONARIOS se relacionan los siguientes partidos:
- MILLONARIOS vs JUNIOR 14/10/2023
- MILLONARIOS vs UNION MAGDALENA 18/10/2023
- MILLONARIOS vs BOYACA CHICO 25/10/2023
- MILLONARIOS vs CUCUTA 2/11/2023
- MILLONARIOS vs NACIONAL- FINAL COPA 15/11/2023
- MILLONARIOS vs AMERICA 19/11/2023
- MILLONARIOS vs MEDELLÍN 26/11/2023
- MILLONARIOS vs NACIONAL 6/12/2023
2). Soporte SANTA FE se relacionan los siguientes partidos:
- SANTA FE vs AGUILAS DORADAS 7/10/2023
- SANTA FE vs MILLONARIOS 21/10/2023
- SANTA FE vs ONCE CALDAS 7/11/2023
3). Soporte EQUIDAD  se relacionan los siguientes partidos:
- EQUIDAD vs AGUILAS DORADAS 20/10/2023
- EQUIDAD vs MILLONARIOS 8/11/2023
4). Soporte FORTALEZA se relacionan los siguientes partidos:
- FORTALEZA vs BOCA JUNIORS 11/11/2023
- FORTALEZA vs CUCUTA DEPORTIVO 17/11/202
- FORTALEZA vs PATRIOTAS 28/11/2023
5). Soporte COPA LIBERTADORES FEMENINA se relacionan los siguientes partidos:
- UNIVERSITARIA DE PERÚ vs UNIVERSIDAD DE CHILE - SANTA FE vs OLIMPIA (COPA LIBERTADORES FEMENINA) 5/10/2023
- ALWAYS READY vs LIMPEÑO - CORINTHIANS vs COLO COLO (COPA LIBERTADORES FEMENINA) 6/10/2023
- COLO COLO vs LIBERTAD LIMPEÑO - CORINTHIANS vs ALWAYS READY (COPA LIBERTADORES FEMENINA) 9/10/2023
- UNIVERSIDAD DE CHILE vs SANTAFE - NACIONAL vs PALMEIRAS (COPA LIBERTADORES FEMENINA) 11/10/2023
- COLO COLO vs ALWAYS READY -INTERNACIONAL vs BOCA JUNIORS (COPA LIBERTADORES FEMENINA) 12/10/2023
- U DE CHILE vs NACIONAL - PALMEIRAS vs OLIMPIA (COPA LIBERTADORES FEMENINA) 14/10/2023
- PARTIDO NACIONAL vs PALMEIRAS DE BRASIL (COPA LIBERTADORES FEMENINA) 17/10/2023
6) Soporte partido amistoso Colombia - Nueva Zelanda Femenino 2/12/2023
Soportes de convocatoria eventos culturales (66):
1) EXPEDICIÓN BODYTECH 1/10/2023
2) EXMA 2023 (2 Fechas) 3/10/2023 y 4/10/2023
3) THE WEEKND 4/10/2023
4) RELS B 5/10/2023
5) BLESSD 6/10/2023
6) GEORGE HARRIS HIJO ÚNICO 7/10/2023
7) CARRERA RUN TOUR AVIANCA 8/10/2023
8) LATINO MUSIC AWARDS 10/10/2023
9) ANDRES CEPEDA 12/10/2023
10) UBEAT LIVE BY GAMMA 15/10/2023
11) MORA ESTELA TOUR 19/10/2023
12) X ALCOLIRYCOZ BOGOTA 19/10/2023
13) EXPOACTIVA 21/10/2023
14) FIN DE SEMANA LIDERAZGO HERBALIFE (2 Fechas) 21/10/2023 y 22/10/2023
15) NANPA BÁSICO 21/10/2023
16) CARRERA ALLIANZ 15K (2 PMU) 22/10/2023
17) MANESKIN RUSH WORLD TOUR 24/10/2023
18) HOMBRES G 25/10/2023
19) SODA ESTEREO SINFONICO 27/10/2023
20) GRAN CELEBRACIÓN 10 AÑOS JEC 2/11/2023
21) CARIN LEON 3/11/2023
22) MONSTER TRUCK 4/11/2023
23) DUATLON CDBOG 5/11/2023
24) MAZDA 40 AÑOS 7/11/2023
25) EY FIESTA DE FIN DE AÑO - 60 AÑOS 8/11/2023
26) CARLOS RIVERA UN TOUR A TODAS PARTES 9/11/2023
27) JESSI URIBE 10/11/2023
28) UR FESTIVAL THE WAY BACKHOME 10/11/2023
29) ROCK AL PARQUE (3 Fechas) 11/11/2023, 12/11/2023 y 13/11/2023
30) GRAN DESFILE COMPENSAR 11/11/2023
31) KIM HYUN JOONG 14/11/2023
32) PARAMO CELEBRA 15/11/2023
33) MARCO ANTONIO SOLIS (2 Fechas) 16/11/2023 y 17/11/2023
34) CIERRE DE GESTIÓN SED (2 fechas) 16/11/2023 y 17/11/2023
35) BLUR 21/11/2023
36) THE MEGA MONSTERS TOUR 2023 23/11/2023
37) JUNGLE 24/11/2023
38) CONCIERTAZO DE FIN DE AÑO 24/11/2023
39) DOOM X VEERKNIPT 25/11/2023
40) MEGALAND 25/11/2023
41) DIANA KRALL 25/11/2023
42) AITANA 26/11/2023
43) CORRE MI TIERRA 26/11/2023
44) FESTIVAL CERVECERO ARTESANAL (2 Fechas) 1/12/2023 y 2/12/2023
45) GRAN FIESTA CANDELA 1/12/2023
46) LA CANTINA MAS GRANDE DE COLOMBIA 2/12/2023
47) RED BULL BATALLA FINAL INTERNACIONAL 2/12/2023
48) TIMO CONQUISTAR 3/12/2023
49) PABLO ALBORÁN 3/12/2023
50) LOS FABULOSOS CADILLACS (2 Fechas) 5/12/2023 y 6/12/2023
51) NOCHE DE VELITAS 2023 7/12/2023
52) FIESTA FIN DE AÑO FUNDACIÓN GRUPO SOCIAL 8/12/2023
53) PET SHOP BOYS 9/12/2023
54) THE CURE 10/12/2023
55) RADIONICA    13/12/2023
56) CARRERA POR LA POLICIA 14/12/2023
57) CIERRE DE GESTIÓN GOBERNACIÓN 14/12/2023
58) FIN DE AÑO TELEFÓNICA MOVISTAR 14/12/2023
59) NAVIDAD 2023 CONSTELACIONES (10 fechas) 14/12/2023, 15/12/2023, 16/12/2023, 17/12/2023, 18/12/2023, 19/12/2023, 20/12/2023, 21/12/2023, 22/12/2023 y 23/12/2023
60) CARLOS VIVES   15/12/2023
61) GANO EXCEL 16/12/2023
62) CARRERA ATLETICA BOGOTÁ BRILLA 16/12/2023
63) BUMBURY 16/12/2023
64) PESO PLUMA  17/12/2023
65) CRONO ESCALADA  17/12/2023
66) UNA NOVENA POR BOGOTA 19/12/2023</t>
  </si>
  <si>
    <t xml:space="preserve">Durante el cuarto trimestr el Observatorio de Conflictividad Social y Derechos Humanos, como parte de las estrategias de la Dirección de Convivencia y Diálogo Social,desarrolló de doce (12) informes en materia de conflictividad, gobernabilidad, actores sociales y derechos humanos, como parte del proceso de gestión del conocimiento.
Así mismo, se elaboraron setenta y nueve (79) Oficios y Memorandos, mediante los cuales se atendieron diversas consultas de clientes internos y externos de la Entidad. Tales como ciudadanía, procuraduría, personería, Concejo de Bogotá, entre otros. 
De este modo cumpliendo al 100% de los informes y/o solicitudes de información requeridos a  la Dirección de convivencia y diálogo social con relación a temas de convivencia, diálogo y/o conflictividades durante el trimestre.
</t>
  </si>
  <si>
    <t>* Total de infomes: 12
* Total de respuestas a solicitud de información: 79</t>
  </si>
  <si>
    <t>En el cuarto trimestre de la vigencia 2023, se cualificaron 22 personas de la Dirección de Convivencia y Diálogo Social   a través del curso "Herramientas para el fortalecimiento de habilidades y competencias hacia la transformación de conflictos", alojado en la plataforma Moodle. Esto equivale al 8.55% del equipo de la dirección calculado en 257 personas, con lo cual se superó la meta 3 del Plan de Gestión de 2023</t>
  </si>
  <si>
    <t>Base de datos 10_11_2023 Informe Cualificacion IV Trimestre_completa</t>
  </si>
  <si>
    <t>Durante en cuarto trimestre no hubo socializaciones, sin enbargo desde el trimestre anterior se cumplio y supero la meta programada para la vigencia.</t>
  </si>
  <si>
    <t>Durante el cuarto trimestre, se construyó un (01) informe seguimiento de la vigencia 2023 y los logros significativos del cuatrienio de la dirección de convivencia y diálogo social, así como los principales retos y difcultades del años, donde se incluye información de los programas de diálogo social y goles en paz 2.0, el proceso de Pactos de Acción Colectiva, el observatorio de conflictividad social, los requerimientos y solicitudes atendidas, los temas financieros y de contratación de la dirección, los productos a cargo de las políticas públicas y finalmente las acciones desarrolladas de acuerdo con la competencia de acompañamiento de los eventos de alta complejidad del SUGA y de la secretaría técnica.</t>
  </si>
  <si>
    <t>Un (01) informe ejecutivo de la  gestión 2023 de la Dirección de Convicencia y Diálogo Social</t>
  </si>
  <si>
    <t>Para el cuarto trimestre de la vigencia 2023, el Plan de Gestión del proceso Convivencia y Diálogo Social alcanzó un nivel de desempeño del 70,15% y 96,10%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</si>
</sst>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23" x14ac:knownFonts="1">
    <font>
      <sz val="11"/>
      <color theme="1"/>
      <name val="Calibri"/>
      <family val="2"/>
      <scheme val="minor"/>
    </font>
    <font>
      <b/>
      <sz val="11"/>
      <color indexed="8"/>
      <name val="Calibri Light"/>
      <family val="2"/>
    </font>
    <font>
      <b/>
      <sz val="14"/>
      <name val="Calibri Light"/>
      <family val="2"/>
    </font>
    <font>
      <b/>
      <sz val="9"/>
      <color indexed="81"/>
      <name val="Tahoma"/>
      <family val="2"/>
    </font>
    <font>
      <sz val="9"/>
      <color indexed="81"/>
      <name val="Tahoma"/>
      <family val="2"/>
    </font>
    <font>
      <sz val="11"/>
      <color theme="1"/>
      <name val="Calibri"/>
      <family val="2"/>
      <scheme val="minor"/>
    </font>
    <font>
      <sz val="11"/>
      <color theme="1"/>
      <name val="Calibri Light"/>
      <family val="2"/>
      <scheme val="major"/>
    </font>
    <font>
      <b/>
      <sz val="11"/>
      <color theme="1"/>
      <name val="Calibri Light"/>
      <family val="2"/>
      <scheme val="major"/>
    </font>
    <font>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2"/>
      <color theme="1"/>
      <name val="Calibri Light"/>
      <family val="2"/>
      <scheme val="major"/>
    </font>
    <font>
      <sz val="11"/>
      <color rgb="FF0070C0"/>
      <name val="Calibri Light"/>
      <family val="2"/>
      <scheme val="major"/>
    </font>
    <font>
      <sz val="11"/>
      <name val="Calibri Light"/>
      <family val="2"/>
      <scheme val="major"/>
    </font>
    <font>
      <b/>
      <sz val="11"/>
      <color theme="1"/>
      <name val="Calibri Light"/>
      <family val="2"/>
    </font>
    <font>
      <sz val="11"/>
      <color rgb="FF000000"/>
      <name val="Calibri Light"/>
      <family val="2"/>
    </font>
    <font>
      <sz val="11"/>
      <color rgb="FF000000"/>
      <name val="Calibri Light"/>
    </font>
    <font>
      <sz val="11"/>
      <name val="Calibri Light"/>
      <family val="2"/>
    </font>
    <font>
      <b/>
      <u/>
      <sz val="11"/>
      <color indexed="8"/>
      <name val="Calibri Light"/>
      <family val="2"/>
    </font>
    <font>
      <b/>
      <u/>
      <sz val="11"/>
      <color theme="1"/>
      <name val="Calibri Light"/>
      <family val="2"/>
    </font>
    <font>
      <sz val="11"/>
      <color theme="8" tint="-0.249977111117893"/>
      <name val="Calibri Light"/>
      <family val="2"/>
    </font>
    <font>
      <sz val="11"/>
      <color theme="8" tint="-0.249977111117893"/>
      <name val="Calibri Light"/>
      <family val="2"/>
      <scheme val="major"/>
    </font>
  </fonts>
  <fills count="12">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s>
  <cellStyleXfs count="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51">
    <xf numFmtId="0" fontId="0" fillId="0" borderId="0" xfId="0"/>
    <xf numFmtId="0" fontId="6" fillId="0" borderId="0" xfId="0" applyFont="1" applyAlignment="1">
      <alignment wrapText="1"/>
    </xf>
    <xf numFmtId="0" fontId="7" fillId="2" borderId="1" xfId="0" applyFont="1" applyFill="1" applyBorder="1" applyAlignment="1">
      <alignment horizontal="center" vertical="center" wrapText="1"/>
    </xf>
    <xf numFmtId="0" fontId="8" fillId="0" borderId="0" xfId="0" applyFont="1" applyAlignment="1">
      <alignment wrapText="1"/>
    </xf>
    <xf numFmtId="0" fontId="9" fillId="0" borderId="0" xfId="0" applyFont="1" applyAlignment="1">
      <alignment wrapText="1"/>
    </xf>
    <xf numFmtId="0" fontId="6" fillId="0" borderId="0" xfId="0" applyFont="1" applyAlignment="1">
      <alignment horizontal="justify" vertical="center" wrapText="1"/>
    </xf>
    <xf numFmtId="0" fontId="6" fillId="9" borderId="0" xfId="0" applyFont="1" applyFill="1" applyAlignment="1">
      <alignment wrapText="1"/>
    </xf>
    <xf numFmtId="0" fontId="7" fillId="9" borderId="0" xfId="0" applyFont="1" applyFill="1" applyAlignment="1">
      <alignment vertical="center" wrapText="1"/>
    </xf>
    <xf numFmtId="0" fontId="6" fillId="9" borderId="0" xfId="0" applyFont="1" applyFill="1" applyAlignment="1">
      <alignment vertical="center" wrapText="1"/>
    </xf>
    <xf numFmtId="0" fontId="6" fillId="9"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horizontal="justify" vertical="center" wrapText="1"/>
    </xf>
    <xf numFmtId="49" fontId="6" fillId="0" borderId="13" xfId="0" applyNumberFormat="1" applyFont="1" applyBorder="1" applyAlignment="1">
      <alignment horizontal="center" vertical="center" wrapText="1"/>
    </xf>
    <xf numFmtId="10" fontId="6" fillId="11" borderId="13" xfId="0" applyNumberFormat="1" applyFont="1" applyFill="1" applyBorder="1" applyAlignment="1">
      <alignment horizontal="justify" vertical="center" wrapText="1"/>
    </xf>
    <xf numFmtId="1" fontId="6" fillId="0" borderId="13" xfId="0" applyNumberFormat="1" applyFont="1" applyBorder="1" applyAlignment="1">
      <alignment horizontal="justify" vertical="center" wrapText="1"/>
    </xf>
    <xf numFmtId="0" fontId="8" fillId="2" borderId="13" xfId="0" applyFont="1" applyFill="1" applyBorder="1" applyAlignment="1">
      <alignment wrapText="1"/>
    </xf>
    <xf numFmtId="0" fontId="12" fillId="2" borderId="13" xfId="0" applyFont="1" applyFill="1" applyBorder="1"/>
    <xf numFmtId="9" fontId="12" fillId="2" borderId="13" xfId="1" applyFont="1" applyFill="1" applyBorder="1" applyAlignment="1">
      <alignment wrapText="1"/>
    </xf>
    <xf numFmtId="0" fontId="13" fillId="0" borderId="13" xfId="0" applyFont="1" applyBorder="1" applyAlignment="1">
      <alignment horizontal="center" vertical="center" wrapText="1"/>
    </xf>
    <xf numFmtId="0" fontId="13" fillId="0" borderId="13" xfId="0" applyFont="1" applyBorder="1" applyAlignment="1">
      <alignment horizontal="justify" vertical="center" wrapText="1"/>
    </xf>
    <xf numFmtId="0" fontId="13" fillId="9" borderId="13" xfId="0" applyFont="1" applyFill="1" applyBorder="1" applyAlignment="1">
      <alignment horizontal="justify" vertical="center" wrapText="1"/>
    </xf>
    <xf numFmtId="9" fontId="13" fillId="9" borderId="13" xfId="1" applyFont="1" applyFill="1" applyBorder="1" applyAlignment="1">
      <alignment horizontal="justify" vertical="center" wrapText="1"/>
    </xf>
    <xf numFmtId="9" fontId="13" fillId="9" borderId="13" xfId="0" applyNumberFormat="1" applyFont="1" applyFill="1" applyBorder="1" applyAlignment="1">
      <alignment horizontal="justify" vertical="center" wrapText="1"/>
    </xf>
    <xf numFmtId="0" fontId="11" fillId="2" borderId="13" xfId="0" applyFont="1" applyFill="1" applyBorder="1" applyAlignment="1">
      <alignment wrapText="1"/>
    </xf>
    <xf numFmtId="9" fontId="11" fillId="2" borderId="13" xfId="0" applyNumberFormat="1" applyFont="1" applyFill="1" applyBorder="1" applyAlignment="1">
      <alignment wrapText="1"/>
    </xf>
    <xf numFmtId="0" fontId="9" fillId="5" borderId="13" xfId="0" applyFont="1" applyFill="1" applyBorder="1" applyAlignment="1">
      <alignment wrapText="1"/>
    </xf>
    <xf numFmtId="0" fontId="10" fillId="5" borderId="13" xfId="0" applyFont="1" applyFill="1" applyBorder="1" applyAlignment="1">
      <alignment wrapText="1"/>
    </xf>
    <xf numFmtId="9" fontId="9" fillId="5" borderId="13" xfId="1" applyFont="1" applyFill="1" applyBorder="1" applyAlignment="1">
      <alignment wrapText="1"/>
    </xf>
    <xf numFmtId="0" fontId="6" fillId="9" borderId="0" xfId="0" applyFont="1" applyFill="1" applyAlignment="1">
      <alignment horizontal="center" wrapText="1"/>
    </xf>
    <xf numFmtId="0" fontId="6" fillId="9" borderId="0" xfId="0" applyFont="1" applyFill="1" applyAlignment="1">
      <alignment horizontal="center" vertical="center" wrapText="1"/>
    </xf>
    <xf numFmtId="1" fontId="6" fillId="0" borderId="13" xfId="0" applyNumberFormat="1" applyFont="1" applyBorder="1" applyAlignment="1">
      <alignment horizontal="center" vertical="center" wrapText="1"/>
    </xf>
    <xf numFmtId="9" fontId="12" fillId="2" borderId="13" xfId="1" applyFont="1" applyFill="1" applyBorder="1" applyAlignment="1">
      <alignment horizontal="center" wrapText="1"/>
    </xf>
    <xf numFmtId="9" fontId="11" fillId="2" borderId="13" xfId="0" applyNumberFormat="1" applyFont="1" applyFill="1" applyBorder="1" applyAlignment="1">
      <alignment horizontal="center" wrapText="1"/>
    </xf>
    <xf numFmtId="9" fontId="9" fillId="5" borderId="13" xfId="1" applyFont="1" applyFill="1" applyBorder="1" applyAlignment="1">
      <alignment horizontal="center" wrapText="1"/>
    </xf>
    <xf numFmtId="0" fontId="6" fillId="0" borderId="0" xfId="0" applyFont="1" applyAlignment="1">
      <alignment horizontal="center" wrapText="1"/>
    </xf>
    <xf numFmtId="0" fontId="6" fillId="0" borderId="13" xfId="0" applyFont="1" applyBorder="1" applyAlignment="1">
      <alignment horizontal="left" vertical="center" wrapText="1"/>
    </xf>
    <xf numFmtId="9" fontId="6" fillId="0" borderId="13" xfId="0" applyNumberFormat="1" applyFont="1" applyBorder="1" applyAlignment="1">
      <alignment horizontal="center" vertical="center" wrapText="1"/>
    </xf>
    <xf numFmtId="9" fontId="6" fillId="0" borderId="13" xfId="1" applyFont="1" applyBorder="1" applyAlignment="1">
      <alignment horizontal="center" vertical="center" wrapText="1"/>
    </xf>
    <xf numFmtId="9" fontId="6" fillId="0" borderId="13" xfId="1" applyFont="1" applyBorder="1" applyAlignment="1">
      <alignment horizontal="right" vertical="center" wrapText="1"/>
    </xf>
    <xf numFmtId="0" fontId="14" fillId="0" borderId="13" xfId="0" applyFont="1" applyBorder="1" applyAlignment="1">
      <alignment horizontal="left" vertical="center" wrapText="1"/>
    </xf>
    <xf numFmtId="1" fontId="6" fillId="0" borderId="13" xfId="0" applyNumberFormat="1" applyFont="1" applyBorder="1" applyAlignment="1">
      <alignment horizontal="left" vertical="center" wrapText="1"/>
    </xf>
    <xf numFmtId="1" fontId="6" fillId="0" borderId="13" xfId="1" applyNumberFormat="1" applyFont="1" applyFill="1" applyBorder="1" applyAlignment="1">
      <alignment horizontal="center" vertical="center" wrapText="1"/>
    </xf>
    <xf numFmtId="0" fontId="6" fillId="0" borderId="0" xfId="0" applyFont="1" applyAlignment="1">
      <alignment horizontal="left" vertical="center" wrapText="1"/>
    </xf>
    <xf numFmtId="0" fontId="16" fillId="0" borderId="13" xfId="0" applyFont="1" applyBorder="1" applyAlignment="1">
      <alignment vertical="top" wrapText="1"/>
    </xf>
    <xf numFmtId="0" fontId="17" fillId="0" borderId="13" xfId="0" applyFont="1" applyBorder="1" applyAlignment="1">
      <alignment vertical="top" wrapText="1"/>
    </xf>
    <xf numFmtId="1" fontId="6" fillId="0" borderId="14" xfId="0" applyNumberFormat="1" applyFont="1" applyBorder="1" applyAlignment="1">
      <alignment horizontal="justify" vertical="center" wrapText="1"/>
    </xf>
    <xf numFmtId="0" fontId="16" fillId="0" borderId="18" xfId="0" applyFont="1" applyBorder="1" applyAlignment="1">
      <alignment vertical="center" wrapText="1"/>
    </xf>
    <xf numFmtId="0" fontId="6" fillId="0" borderId="19" xfId="0" applyFont="1" applyBorder="1" applyAlignment="1">
      <alignment horizontal="justify" vertical="center" wrapText="1"/>
    </xf>
    <xf numFmtId="0" fontId="16" fillId="0" borderId="16" xfId="0" applyFont="1" applyBorder="1" applyAlignment="1">
      <alignment vertical="top" wrapText="1"/>
    </xf>
    <xf numFmtId="0" fontId="16" fillId="0" borderId="17" xfId="0" applyFont="1" applyBorder="1" applyAlignment="1">
      <alignment vertical="top" wrapText="1"/>
    </xf>
    <xf numFmtId="9" fontId="6" fillId="0" borderId="13" xfId="1" applyFont="1" applyBorder="1" applyAlignment="1">
      <alignment horizontal="left" vertical="center" wrapText="1"/>
    </xf>
    <xf numFmtId="164" fontId="6" fillId="0" borderId="13" xfId="0" applyNumberFormat="1" applyFont="1" applyBorder="1" applyAlignment="1">
      <alignment horizontal="left" vertical="center" wrapText="1"/>
    </xf>
    <xf numFmtId="10" fontId="6" fillId="0" borderId="13" xfId="0" applyNumberFormat="1" applyFont="1" applyBorder="1" applyAlignment="1">
      <alignment horizontal="left" vertical="center" wrapText="1"/>
    </xf>
    <xf numFmtId="164" fontId="6" fillId="0" borderId="13" xfId="0" applyNumberFormat="1" applyFont="1" applyBorder="1" applyAlignment="1">
      <alignment horizontal="justify" vertical="center" wrapText="1"/>
    </xf>
    <xf numFmtId="164" fontId="6" fillId="0" borderId="13" xfId="1" applyNumberFormat="1" applyFont="1" applyBorder="1" applyAlignment="1">
      <alignment horizontal="left" vertical="center" wrapText="1"/>
    </xf>
    <xf numFmtId="10" fontId="6" fillId="0" borderId="13" xfId="1" applyNumberFormat="1" applyFont="1" applyBorder="1" applyAlignment="1">
      <alignment horizontal="center" vertical="center" wrapText="1"/>
    </xf>
    <xf numFmtId="10" fontId="6" fillId="0" borderId="13" xfId="1" applyNumberFormat="1" applyFont="1" applyBorder="1" applyAlignment="1">
      <alignment horizontal="left" vertical="center" wrapText="1"/>
    </xf>
    <xf numFmtId="0" fontId="6" fillId="0" borderId="15" xfId="0" applyFont="1" applyBorder="1" applyAlignment="1">
      <alignment horizontal="left" vertical="center" wrapText="1"/>
    </xf>
    <xf numFmtId="10" fontId="12" fillId="2" borderId="13" xfId="1" applyNumberFormat="1" applyFont="1" applyFill="1" applyBorder="1" applyAlignment="1">
      <alignment horizontal="center" wrapText="1"/>
    </xf>
    <xf numFmtId="10" fontId="10" fillId="5" borderId="13" xfId="0" applyNumberFormat="1" applyFont="1" applyFill="1" applyBorder="1" applyAlignment="1">
      <alignment horizontal="center" wrapText="1"/>
    </xf>
    <xf numFmtId="10" fontId="10" fillId="5" borderId="13" xfId="1" applyNumberFormat="1" applyFont="1" applyFill="1" applyBorder="1" applyAlignment="1">
      <alignment horizontal="center" wrapText="1"/>
    </xf>
    <xf numFmtId="0" fontId="6" fillId="0" borderId="15" xfId="0" applyFont="1" applyBorder="1" applyAlignment="1">
      <alignment horizontal="justify" vertical="center" wrapText="1"/>
    </xf>
    <xf numFmtId="9" fontId="6" fillId="0" borderId="16" xfId="1" applyFont="1" applyBorder="1" applyAlignment="1">
      <alignment horizontal="center" vertical="center" wrapText="1"/>
    </xf>
    <xf numFmtId="10" fontId="6" fillId="0" borderId="1" xfId="1" applyNumberFormat="1" applyFont="1" applyBorder="1" applyAlignment="1">
      <alignment horizontal="left" vertical="center" wrapText="1"/>
    </xf>
    <xf numFmtId="0" fontId="6" fillId="0" borderId="1" xfId="0" applyFont="1" applyBorder="1" applyAlignment="1">
      <alignment horizontal="left" vertical="center" wrapText="1"/>
    </xf>
    <xf numFmtId="0" fontId="7" fillId="9" borderId="0" xfId="0" applyFont="1" applyFill="1" applyAlignment="1">
      <alignment horizontal="center" vertical="center" wrapText="1"/>
    </xf>
    <xf numFmtId="0" fontId="6" fillId="9" borderId="0" xfId="0" applyFont="1" applyFill="1" applyAlignment="1">
      <alignment horizontal="left" vertical="center" wrapText="1"/>
    </xf>
    <xf numFmtId="0" fontId="6" fillId="9" borderId="20" xfId="0" applyFont="1" applyFill="1" applyBorder="1" applyAlignment="1">
      <alignment horizontal="center" vertical="center" wrapText="1"/>
    </xf>
    <xf numFmtId="164" fontId="6" fillId="0" borderId="13" xfId="0" applyNumberFormat="1" applyFont="1" applyBorder="1" applyAlignment="1">
      <alignment horizontal="center" vertical="center" wrapText="1"/>
    </xf>
    <xf numFmtId="10" fontId="6" fillId="0" borderId="16" xfId="1" applyNumberFormat="1" applyFont="1" applyBorder="1" applyAlignment="1">
      <alignment horizontal="center" vertical="center" wrapText="1"/>
    </xf>
    <xf numFmtId="9" fontId="6" fillId="0" borderId="1" xfId="1" applyFont="1" applyBorder="1" applyAlignment="1">
      <alignment horizontal="center" vertical="center" wrapText="1"/>
    </xf>
    <xf numFmtId="10" fontId="6" fillId="0" borderId="1" xfId="1" applyNumberFormat="1" applyFont="1" applyBorder="1" applyAlignment="1">
      <alignment horizontal="center" vertical="center" wrapText="1"/>
    </xf>
    <xf numFmtId="1" fontId="6" fillId="0" borderId="19" xfId="0" applyNumberFormat="1" applyFont="1" applyBorder="1" applyAlignment="1">
      <alignment horizontal="center" vertical="center" wrapText="1"/>
    </xf>
    <xf numFmtId="10" fontId="6" fillId="0" borderId="19" xfId="1" applyNumberFormat="1" applyFont="1" applyBorder="1" applyAlignment="1">
      <alignment horizontal="center" vertical="center" wrapText="1"/>
    </xf>
    <xf numFmtId="0" fontId="21" fillId="0" borderId="13" xfId="0" applyFont="1" applyBorder="1" applyAlignment="1">
      <alignment vertical="center" wrapText="1"/>
    </xf>
    <xf numFmtId="0" fontId="21" fillId="10" borderId="13" xfId="0" applyFont="1" applyFill="1" applyBorder="1" applyAlignment="1">
      <alignment vertical="center" wrapText="1"/>
    </xf>
    <xf numFmtId="9" fontId="21" fillId="10" borderId="13" xfId="0" applyNumberFormat="1" applyFont="1" applyFill="1" applyBorder="1" applyAlignment="1">
      <alignment vertical="center" wrapText="1"/>
    </xf>
    <xf numFmtId="9" fontId="22" fillId="0" borderId="1" xfId="0" applyNumberFormat="1" applyFont="1" applyBorder="1" applyAlignment="1">
      <alignment horizontal="left" vertical="center" wrapText="1"/>
    </xf>
    <xf numFmtId="164" fontId="22" fillId="0" borderId="1" xfId="0" applyNumberFormat="1" applyFont="1" applyBorder="1" applyAlignment="1">
      <alignment horizontal="left" vertical="center" wrapText="1"/>
    </xf>
    <xf numFmtId="10" fontId="22" fillId="0" borderId="1" xfId="0" applyNumberFormat="1" applyFont="1" applyBorder="1" applyAlignment="1">
      <alignment horizontal="left" vertical="center" wrapText="1"/>
    </xf>
    <xf numFmtId="0" fontId="22" fillId="0" borderId="1" xfId="0" applyFont="1" applyBorder="1" applyAlignment="1">
      <alignment horizontal="center" vertical="center" wrapText="1"/>
    </xf>
    <xf numFmtId="9" fontId="21" fillId="0" borderId="13" xfId="0" applyNumberFormat="1" applyFont="1" applyBorder="1" applyAlignment="1">
      <alignment vertical="center" wrapText="1"/>
    </xf>
    <xf numFmtId="10" fontId="21" fillId="9" borderId="13" xfId="0" applyNumberFormat="1" applyFont="1" applyFill="1" applyBorder="1" applyAlignment="1">
      <alignment vertical="center" wrapText="1"/>
    </xf>
    <xf numFmtId="0" fontId="21" fillId="0" borderId="13" xfId="0" applyFont="1" applyBorder="1" applyAlignment="1">
      <alignment horizontal="center" vertical="center" wrapText="1"/>
    </xf>
    <xf numFmtId="9" fontId="21" fillId="0" borderId="13" xfId="0" applyNumberFormat="1" applyFont="1" applyBorder="1" applyAlignment="1">
      <alignment horizontal="center" vertical="center" wrapText="1"/>
    </xf>
    <xf numFmtId="9" fontId="22" fillId="0" borderId="1" xfId="0" applyNumberFormat="1" applyFont="1" applyBorder="1" applyAlignment="1">
      <alignment horizontal="center" vertical="center" wrapText="1"/>
    </xf>
    <xf numFmtId="164" fontId="22" fillId="0" borderId="13" xfId="0" applyNumberFormat="1" applyFont="1" applyBorder="1" applyAlignment="1">
      <alignment horizontal="center" vertical="center" wrapText="1"/>
    </xf>
    <xf numFmtId="10" fontId="22" fillId="0" borderId="1" xfId="0" applyNumberFormat="1" applyFont="1" applyBorder="1" applyAlignment="1">
      <alignment horizontal="center" vertical="center" wrapText="1"/>
    </xf>
    <xf numFmtId="9" fontId="22" fillId="0" borderId="1" xfId="1" applyFont="1" applyBorder="1" applyAlignment="1">
      <alignment horizontal="left" vertical="center" wrapText="1"/>
    </xf>
    <xf numFmtId="164" fontId="21" fillId="9" borderId="13" xfId="0" applyNumberFormat="1" applyFont="1" applyFill="1" applyBorder="1" applyAlignment="1">
      <alignment vertical="center" wrapText="1"/>
    </xf>
    <xf numFmtId="0" fontId="22" fillId="0" borderId="1" xfId="0" applyFont="1" applyBorder="1" applyAlignment="1">
      <alignment horizontal="left" vertical="center" wrapText="1"/>
    </xf>
    <xf numFmtId="0" fontId="21" fillId="9" borderId="13" xfId="0" applyFont="1" applyFill="1" applyBorder="1" applyAlignment="1">
      <alignment vertical="center" wrapText="1"/>
    </xf>
    <xf numFmtId="1" fontId="22"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1" fontId="22" fillId="0" borderId="13" xfId="0" applyNumberFormat="1" applyFont="1" applyBorder="1" applyAlignment="1">
      <alignment horizontal="center" vertical="center" wrapText="1"/>
    </xf>
    <xf numFmtId="10" fontId="6" fillId="0" borderId="13" xfId="0" applyNumberFormat="1" applyFont="1" applyBorder="1" applyAlignment="1">
      <alignment horizontal="center" vertical="center" wrapText="1"/>
    </xf>
    <xf numFmtId="10" fontId="21" fillId="9" borderId="13" xfId="0" applyNumberFormat="1" applyFont="1" applyFill="1" applyBorder="1" applyAlignment="1">
      <alignment horizontal="center" vertical="center" wrapText="1"/>
    </xf>
    <xf numFmtId="10" fontId="12" fillId="2" borderId="13" xfId="0" applyNumberFormat="1" applyFont="1" applyFill="1" applyBorder="1" applyAlignment="1">
      <alignment horizontal="center" wrapText="1"/>
    </xf>
    <xf numFmtId="9" fontId="21" fillId="9" borderId="13" xfId="0" applyNumberFormat="1" applyFont="1" applyFill="1" applyBorder="1" applyAlignment="1">
      <alignment vertical="center" wrapText="1"/>
    </xf>
    <xf numFmtId="164" fontId="6" fillId="0" borderId="13" xfId="1" applyNumberFormat="1" applyFont="1" applyBorder="1" applyAlignment="1">
      <alignment horizontal="center" vertical="center" wrapText="1"/>
    </xf>
    <xf numFmtId="164" fontId="21" fillId="0" borderId="13" xfId="1" applyNumberFormat="1" applyFont="1" applyBorder="1" applyAlignment="1">
      <alignment horizontal="center" vertical="center" wrapText="1"/>
    </xf>
    <xf numFmtId="10" fontId="21" fillId="0" borderId="13" xfId="1" applyNumberFormat="1" applyFont="1" applyBorder="1" applyAlignment="1">
      <alignment horizontal="center" vertical="center" wrapText="1"/>
    </xf>
    <xf numFmtId="0" fontId="6" fillId="9" borderId="16" xfId="0" applyFont="1" applyFill="1" applyBorder="1" applyAlignment="1">
      <alignment horizontal="center" vertical="center" wrapText="1"/>
    </xf>
    <xf numFmtId="164" fontId="21" fillId="0" borderId="13" xfId="0" applyNumberFormat="1" applyFont="1" applyBorder="1" applyAlignment="1">
      <alignment horizontal="center" vertical="center" wrapText="1"/>
    </xf>
    <xf numFmtId="10" fontId="21" fillId="0" borderId="13" xfId="0" applyNumberFormat="1" applyFont="1" applyBorder="1" applyAlignment="1">
      <alignment horizontal="center" vertical="center" wrapText="1"/>
    </xf>
    <xf numFmtId="9" fontId="21" fillId="0" borderId="13" xfId="1" applyFont="1" applyBorder="1" applyAlignment="1">
      <alignment horizontal="center" vertical="center" wrapText="1"/>
    </xf>
    <xf numFmtId="164" fontId="22" fillId="0" borderId="1" xfId="1" applyNumberFormat="1" applyFont="1" applyBorder="1" applyAlignment="1">
      <alignment horizontal="left" vertical="center" wrapText="1"/>
    </xf>
    <xf numFmtId="0" fontId="7" fillId="4" borderId="1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6" fillId="9" borderId="1" xfId="0" applyFont="1" applyFill="1" applyBorder="1" applyAlignment="1">
      <alignment horizontal="justify" vertical="center" wrapText="1"/>
    </xf>
    <xf numFmtId="0" fontId="7" fillId="3" borderId="13"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18" fillId="9" borderId="20" xfId="0" applyFont="1" applyFill="1" applyBorder="1" applyAlignment="1">
      <alignment horizontal="justify" vertical="center"/>
    </xf>
    <xf numFmtId="0" fontId="14" fillId="9" borderId="20" xfId="0" applyFont="1" applyFill="1" applyBorder="1" applyAlignment="1">
      <alignment horizontal="justify" vertical="center"/>
    </xf>
    <xf numFmtId="0" fontId="18" fillId="9" borderId="16" xfId="0" applyFont="1" applyFill="1" applyBorder="1" applyAlignment="1">
      <alignment horizontal="left" vertical="center" wrapText="1"/>
    </xf>
    <xf numFmtId="0" fontId="18" fillId="9" borderId="8" xfId="0" applyFont="1" applyFill="1" applyBorder="1" applyAlignment="1">
      <alignment horizontal="left" vertical="center" wrapText="1"/>
    </xf>
    <xf numFmtId="0" fontId="18" fillId="9" borderId="9" xfId="0" applyFont="1" applyFill="1" applyBorder="1" applyAlignment="1">
      <alignment horizontal="left" vertical="center" wrapText="1"/>
    </xf>
    <xf numFmtId="0" fontId="18" fillId="9" borderId="10" xfId="0" applyFont="1" applyFill="1" applyBorder="1" applyAlignment="1">
      <alignment horizontal="left" vertical="center" wrapText="1"/>
    </xf>
    <xf numFmtId="0" fontId="15"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1" xfId="0" applyFont="1" applyFill="1" applyBorder="1" applyAlignment="1">
      <alignment horizontal="left" vertical="top" wrapText="1"/>
    </xf>
    <xf numFmtId="0" fontId="7" fillId="5" borderId="13"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18" fillId="9" borderId="1" xfId="0" applyFont="1" applyFill="1" applyBorder="1" applyAlignment="1">
      <alignment horizontal="justify" vertical="center"/>
    </xf>
    <xf numFmtId="0" fontId="14" fillId="9" borderId="1" xfId="0" applyFont="1" applyFill="1" applyBorder="1" applyAlignment="1">
      <alignment horizontal="justify" vertical="center"/>
    </xf>
    <xf numFmtId="0" fontId="18" fillId="9" borderId="1" xfId="0" applyFont="1" applyFill="1" applyBorder="1" applyAlignment="1">
      <alignment horizontal="left" vertical="center" wrapText="1"/>
    </xf>
  </cellXfs>
  <cellStyles count="6">
    <cellStyle name="Millares [0] 2" xfId="2" xr:uid="{5289C2A0-1260-462A-A206-775B0F559CE2}"/>
    <cellStyle name="Millares 2" xfId="3" xr:uid="{8AD21D06-C3CF-4856-8A68-09E57014F34D}"/>
    <cellStyle name="Millares 3" xfId="4" xr:uid="{A104D665-BF6C-4A8F-BEF5-1AF7E4FA5CAE}"/>
    <cellStyle name="Millares 4" xfId="5" xr:uid="{39D7C5F1-B537-4F21-8A7C-36AFB4DA9DC1}"/>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19050</xdr:colOff>
      <xdr:row>0</xdr:row>
      <xdr:rowOff>742950</xdr:rowOff>
    </xdr:to>
    <xdr:pic>
      <xdr:nvPicPr>
        <xdr:cNvPr id="1105" name="Imagen 1">
          <a:extLst>
            <a:ext uri="{FF2B5EF4-FFF2-40B4-BE49-F238E27FC236}">
              <a16:creationId xmlns:a16="http://schemas.microsoft.com/office/drawing/2014/main" id="{42BD3B92-7B8C-3090-F224-333891FA1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9"/>
  <sheetViews>
    <sheetView tabSelected="1" topLeftCell="S10" zoomScale="70" zoomScaleNormal="70" workbookViewId="0">
      <pane ySplit="7" topLeftCell="A17" activePane="bottomLeft" state="frozen"/>
      <selection activeCell="A10" sqref="A10"/>
      <selection pane="bottomLeft" activeCell="T10" sqref="T1:T1048576"/>
    </sheetView>
  </sheetViews>
  <sheetFormatPr baseColWidth="10" defaultColWidth="10.85546875" defaultRowHeight="15" x14ac:dyDescent="0.25"/>
  <cols>
    <col min="1" max="1" width="4.140625" style="1" customWidth="1"/>
    <col min="2" max="2" width="29.7109375" style="1" customWidth="1"/>
    <col min="3" max="3" width="8.140625" style="1" customWidth="1"/>
    <col min="4" max="4" width="44.28515625" style="1" bestFit="1" customWidth="1"/>
    <col min="5" max="5" width="10.85546875" style="1" customWidth="1"/>
    <col min="6" max="6" width="24.42578125" style="1" customWidth="1"/>
    <col min="7" max="7" width="23.5703125" style="1" customWidth="1"/>
    <col min="8" max="8" width="10" style="1" customWidth="1"/>
    <col min="9" max="9" width="18.42578125" style="1" customWidth="1"/>
    <col min="10" max="10" width="17.42578125" style="1" customWidth="1"/>
    <col min="11" max="14" width="7.2851562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41" customWidth="1"/>
    <col min="23" max="23" width="40.28515625" style="1" customWidth="1"/>
    <col min="24" max="26" width="16.5703125" style="1" customWidth="1"/>
    <col min="27" max="27" width="16.5703125" style="41" customWidth="1"/>
    <col min="28" max="28" width="33.42578125" style="1" customWidth="1"/>
    <col min="29" max="29" width="16.5703125" style="1" customWidth="1"/>
    <col min="30" max="32" width="16.5703125" style="41" customWidth="1"/>
    <col min="33" max="33" width="43.7109375" style="1" customWidth="1"/>
    <col min="34" max="34" width="16.5703125" style="1" customWidth="1"/>
    <col min="35" max="36" width="22" style="41" customWidth="1"/>
    <col min="37" max="37" width="16.5703125" style="41" customWidth="1"/>
    <col min="38" max="38" width="34.85546875" style="1" customWidth="1"/>
    <col min="39" max="39" width="16.5703125" style="1" customWidth="1"/>
    <col min="40" max="41" width="16.5703125" style="41" customWidth="1"/>
    <col min="42" max="42" width="21.5703125" style="41" customWidth="1"/>
    <col min="43" max="43" width="39.42578125" style="1" customWidth="1"/>
    <col min="44" max="16384" width="10.85546875" style="1"/>
  </cols>
  <sheetData>
    <row r="1" spans="1:43" s="6" customFormat="1" ht="70.5" customHeight="1" x14ac:dyDescent="0.25">
      <c r="A1" s="130" t="s">
        <v>0</v>
      </c>
      <c r="B1" s="131"/>
      <c r="C1" s="131"/>
      <c r="D1" s="131"/>
      <c r="E1" s="131"/>
      <c r="F1" s="131"/>
      <c r="G1" s="131"/>
      <c r="H1" s="131"/>
      <c r="I1" s="131"/>
      <c r="J1" s="131"/>
      <c r="K1" s="132" t="s">
        <v>1</v>
      </c>
      <c r="L1" s="132"/>
      <c r="M1" s="132"/>
      <c r="N1" s="132"/>
      <c r="O1" s="132"/>
      <c r="T1" s="35"/>
      <c r="U1" s="35"/>
      <c r="V1" s="35"/>
      <c r="AA1" s="35"/>
      <c r="AD1" s="35"/>
      <c r="AE1" s="35"/>
      <c r="AF1" s="35"/>
      <c r="AI1" s="35"/>
      <c r="AJ1" s="35"/>
      <c r="AK1" s="35"/>
      <c r="AN1" s="35"/>
      <c r="AO1" s="35"/>
      <c r="AP1" s="35"/>
    </row>
    <row r="2" spans="1:43" s="8" customFormat="1" ht="23.45" customHeight="1" x14ac:dyDescent="0.25">
      <c r="A2" s="134" t="s">
        <v>2</v>
      </c>
      <c r="B2" s="135"/>
      <c r="C2" s="135"/>
      <c r="D2" s="135"/>
      <c r="E2" s="135"/>
      <c r="F2" s="135"/>
      <c r="G2" s="135"/>
      <c r="H2" s="135"/>
      <c r="I2" s="135"/>
      <c r="J2" s="135"/>
      <c r="K2" s="7"/>
      <c r="L2" s="7"/>
      <c r="M2" s="7"/>
      <c r="N2" s="7"/>
      <c r="O2" s="7"/>
      <c r="T2" s="36"/>
      <c r="U2" s="36"/>
      <c r="V2" s="36"/>
      <c r="AA2" s="36"/>
      <c r="AD2" s="36"/>
      <c r="AE2" s="36"/>
      <c r="AF2" s="36"/>
      <c r="AI2" s="36"/>
      <c r="AJ2" s="36"/>
      <c r="AK2" s="36"/>
      <c r="AN2" s="36"/>
      <c r="AO2" s="36"/>
      <c r="AP2" s="36"/>
    </row>
    <row r="3" spans="1:43" s="6" customFormat="1" x14ac:dyDescent="0.25">
      <c r="T3" s="35"/>
      <c r="U3" s="35"/>
      <c r="V3" s="35"/>
      <c r="AA3" s="35"/>
      <c r="AD3" s="35"/>
      <c r="AE3" s="35"/>
      <c r="AF3" s="35"/>
      <c r="AI3" s="35"/>
      <c r="AJ3" s="35"/>
      <c r="AK3" s="35"/>
      <c r="AN3" s="35"/>
      <c r="AO3" s="35"/>
      <c r="AP3" s="35"/>
    </row>
    <row r="4" spans="1:43" s="6" customFormat="1" ht="29.1" customHeight="1" x14ac:dyDescent="0.25">
      <c r="A4" s="136" t="s">
        <v>3</v>
      </c>
      <c r="B4" s="137"/>
      <c r="C4" s="142" t="s">
        <v>4</v>
      </c>
      <c r="D4" s="143"/>
      <c r="E4" s="116" t="s">
        <v>5</v>
      </c>
      <c r="F4" s="117"/>
      <c r="G4" s="117"/>
      <c r="H4" s="117"/>
      <c r="I4" s="117"/>
      <c r="J4" s="118"/>
      <c r="T4" s="35"/>
      <c r="U4" s="35"/>
      <c r="V4" s="35"/>
      <c r="AA4" s="35"/>
      <c r="AD4" s="35"/>
      <c r="AE4" s="35"/>
      <c r="AF4" s="35"/>
      <c r="AI4" s="35"/>
      <c r="AJ4" s="35"/>
      <c r="AK4" s="35"/>
      <c r="AN4" s="35"/>
      <c r="AO4" s="35"/>
      <c r="AP4" s="35"/>
    </row>
    <row r="5" spans="1:43" s="6" customFormat="1" ht="15" customHeight="1" x14ac:dyDescent="0.25">
      <c r="A5" s="138"/>
      <c r="B5" s="139"/>
      <c r="C5" s="144"/>
      <c r="D5" s="145"/>
      <c r="E5" s="2" t="s">
        <v>6</v>
      </c>
      <c r="F5" s="2" t="s">
        <v>7</v>
      </c>
      <c r="G5" s="116" t="s">
        <v>8</v>
      </c>
      <c r="H5" s="117"/>
      <c r="I5" s="117"/>
      <c r="J5" s="118"/>
      <c r="T5" s="35"/>
      <c r="U5" s="35"/>
      <c r="V5" s="35"/>
      <c r="AA5" s="35"/>
      <c r="AD5" s="35"/>
      <c r="AE5" s="35"/>
      <c r="AF5" s="35"/>
      <c r="AI5" s="35"/>
      <c r="AJ5" s="35"/>
      <c r="AK5" s="35"/>
      <c r="AN5" s="35"/>
      <c r="AO5" s="35"/>
      <c r="AP5" s="35"/>
    </row>
    <row r="6" spans="1:43" s="6" customFormat="1" x14ac:dyDescent="0.25">
      <c r="A6" s="138"/>
      <c r="B6" s="139"/>
      <c r="C6" s="144"/>
      <c r="D6" s="145"/>
      <c r="E6" s="9">
        <v>1</v>
      </c>
      <c r="F6" s="9" t="s">
        <v>9</v>
      </c>
      <c r="G6" s="119" t="s">
        <v>10</v>
      </c>
      <c r="H6" s="119"/>
      <c r="I6" s="119"/>
      <c r="J6" s="119"/>
      <c r="T6" s="35"/>
      <c r="U6" s="35"/>
      <c r="V6" s="35"/>
      <c r="AA6" s="35"/>
      <c r="AD6" s="35"/>
      <c r="AE6" s="35"/>
      <c r="AF6" s="35"/>
      <c r="AI6" s="35"/>
      <c r="AJ6" s="35"/>
      <c r="AK6" s="35"/>
      <c r="AN6" s="35"/>
      <c r="AO6" s="35"/>
      <c r="AP6" s="35"/>
    </row>
    <row r="7" spans="1:43" s="6" customFormat="1" ht="109.5" customHeight="1" x14ac:dyDescent="0.25">
      <c r="A7" s="138"/>
      <c r="B7" s="139"/>
      <c r="C7" s="144"/>
      <c r="D7" s="145"/>
      <c r="E7" s="9">
        <v>2</v>
      </c>
      <c r="F7" s="9" t="s">
        <v>11</v>
      </c>
      <c r="G7" s="119" t="s">
        <v>12</v>
      </c>
      <c r="H7" s="119"/>
      <c r="I7" s="119"/>
      <c r="J7" s="119"/>
      <c r="T7" s="35"/>
      <c r="U7" s="35"/>
      <c r="V7" s="35"/>
      <c r="AA7" s="35"/>
      <c r="AD7" s="35"/>
      <c r="AE7" s="35"/>
      <c r="AF7" s="35"/>
      <c r="AI7" s="35"/>
      <c r="AJ7" s="35"/>
      <c r="AK7" s="35"/>
      <c r="AN7" s="35"/>
      <c r="AO7" s="35"/>
      <c r="AP7" s="35"/>
    </row>
    <row r="8" spans="1:43" s="6" customFormat="1" ht="72.75" customHeight="1" x14ac:dyDescent="0.25">
      <c r="A8" s="140"/>
      <c r="B8" s="141"/>
      <c r="C8" s="146"/>
      <c r="D8" s="147"/>
      <c r="E8" s="9">
        <v>3</v>
      </c>
      <c r="F8" s="9" t="s">
        <v>13</v>
      </c>
      <c r="G8" s="148" t="s">
        <v>14</v>
      </c>
      <c r="H8" s="149"/>
      <c r="I8" s="149"/>
      <c r="J8" s="149"/>
      <c r="T8" s="35"/>
      <c r="U8" s="35"/>
      <c r="V8" s="35"/>
      <c r="AA8" s="35"/>
      <c r="AD8" s="35"/>
      <c r="AE8" s="35"/>
      <c r="AF8" s="35"/>
      <c r="AI8" s="35"/>
      <c r="AJ8" s="35"/>
      <c r="AK8" s="35"/>
      <c r="AN8" s="35"/>
      <c r="AO8" s="35"/>
      <c r="AP8" s="35"/>
    </row>
    <row r="9" spans="1:43" ht="72.75" customHeight="1" x14ac:dyDescent="0.25">
      <c r="A9" s="72"/>
      <c r="B9" s="72"/>
      <c r="C9" s="73"/>
      <c r="D9" s="73"/>
      <c r="E9" s="74">
        <v>4</v>
      </c>
      <c r="F9" s="74" t="s">
        <v>15</v>
      </c>
      <c r="G9" s="124" t="s">
        <v>16</v>
      </c>
      <c r="H9" s="125"/>
      <c r="I9" s="125"/>
      <c r="J9" s="125"/>
    </row>
    <row r="10" spans="1:43" ht="72.75" customHeight="1" x14ac:dyDescent="0.25">
      <c r="A10" s="72"/>
      <c r="B10" s="72"/>
      <c r="C10" s="73"/>
      <c r="D10" s="73"/>
      <c r="E10" s="109">
        <v>5</v>
      </c>
      <c r="F10" s="109" t="s">
        <v>17</v>
      </c>
      <c r="G10" s="126" t="s">
        <v>18</v>
      </c>
      <c r="H10" s="126"/>
      <c r="I10" s="126"/>
      <c r="J10" s="126"/>
    </row>
    <row r="11" spans="1:43" ht="72.75" customHeight="1" x14ac:dyDescent="0.25">
      <c r="A11" s="72"/>
      <c r="B11" s="72"/>
      <c r="C11" s="73"/>
      <c r="D11" s="73"/>
      <c r="E11" s="9">
        <v>6</v>
      </c>
      <c r="F11" s="9" t="s">
        <v>19</v>
      </c>
      <c r="G11" s="127" t="s">
        <v>20</v>
      </c>
      <c r="H11" s="128"/>
      <c r="I11" s="128"/>
      <c r="J11" s="129"/>
    </row>
    <row r="12" spans="1:43" ht="72.75" customHeight="1" x14ac:dyDescent="0.25">
      <c r="A12" s="72"/>
      <c r="B12" s="72"/>
      <c r="C12" s="73"/>
      <c r="D12" s="73"/>
      <c r="E12" s="9">
        <v>7</v>
      </c>
      <c r="F12" s="9" t="s">
        <v>169</v>
      </c>
      <c r="G12" s="150" t="s">
        <v>183</v>
      </c>
      <c r="H12" s="150"/>
      <c r="I12" s="150"/>
      <c r="J12" s="150"/>
    </row>
    <row r="13" spans="1:43" s="6" customFormat="1" x14ac:dyDescent="0.25">
      <c r="T13" s="35"/>
      <c r="U13" s="35"/>
      <c r="V13" s="35"/>
      <c r="AA13" s="35"/>
      <c r="AD13" s="35"/>
      <c r="AE13" s="35"/>
      <c r="AF13" s="35"/>
      <c r="AI13" s="35"/>
      <c r="AJ13" s="35"/>
      <c r="AK13" s="35"/>
      <c r="AN13" s="35"/>
      <c r="AO13" s="35"/>
      <c r="AP13" s="36"/>
    </row>
    <row r="14" spans="1:43" ht="14.45" customHeight="1" x14ac:dyDescent="0.25">
      <c r="A14" s="115" t="s">
        <v>21</v>
      </c>
      <c r="B14" s="115"/>
      <c r="C14" s="115" t="s">
        <v>22</v>
      </c>
      <c r="D14" s="115"/>
      <c r="E14" s="115"/>
      <c r="F14" s="133" t="s">
        <v>23</v>
      </c>
      <c r="G14" s="133"/>
      <c r="H14" s="133"/>
      <c r="I14" s="133"/>
      <c r="J14" s="133"/>
      <c r="K14" s="133"/>
      <c r="L14" s="133"/>
      <c r="M14" s="133"/>
      <c r="N14" s="133"/>
      <c r="O14" s="133"/>
      <c r="P14" s="133"/>
      <c r="Q14" s="115" t="s">
        <v>24</v>
      </c>
      <c r="R14" s="115"/>
      <c r="S14" s="115"/>
      <c r="T14" s="120" t="s">
        <v>25</v>
      </c>
      <c r="U14" s="120"/>
      <c r="V14" s="120"/>
      <c r="W14" s="120"/>
      <c r="X14" s="120"/>
      <c r="Y14" s="121" t="s">
        <v>26</v>
      </c>
      <c r="Z14" s="121"/>
      <c r="AA14" s="121"/>
      <c r="AB14" s="121"/>
      <c r="AC14" s="121"/>
      <c r="AD14" s="122" t="s">
        <v>27</v>
      </c>
      <c r="AE14" s="122"/>
      <c r="AF14" s="122"/>
      <c r="AG14" s="122"/>
      <c r="AH14" s="122"/>
      <c r="AI14" s="123" t="s">
        <v>28</v>
      </c>
      <c r="AJ14" s="123"/>
      <c r="AK14" s="123"/>
      <c r="AL14" s="123"/>
      <c r="AM14" s="123"/>
      <c r="AN14" s="114" t="s">
        <v>29</v>
      </c>
      <c r="AO14" s="114"/>
      <c r="AP14" s="114"/>
      <c r="AQ14" s="114"/>
    </row>
    <row r="15" spans="1:43" ht="14.45" customHeight="1" x14ac:dyDescent="0.25">
      <c r="A15" s="115"/>
      <c r="B15" s="115"/>
      <c r="C15" s="115"/>
      <c r="D15" s="115"/>
      <c r="E15" s="115"/>
      <c r="F15" s="133"/>
      <c r="G15" s="133"/>
      <c r="H15" s="133"/>
      <c r="I15" s="133"/>
      <c r="J15" s="133"/>
      <c r="K15" s="133"/>
      <c r="L15" s="133"/>
      <c r="M15" s="133"/>
      <c r="N15" s="133"/>
      <c r="O15" s="133"/>
      <c r="P15" s="133"/>
      <c r="Q15" s="115"/>
      <c r="R15" s="115"/>
      <c r="S15" s="115"/>
      <c r="T15" s="120"/>
      <c r="U15" s="120"/>
      <c r="V15" s="120"/>
      <c r="W15" s="120"/>
      <c r="X15" s="120"/>
      <c r="Y15" s="121"/>
      <c r="Z15" s="121"/>
      <c r="AA15" s="121"/>
      <c r="AB15" s="121"/>
      <c r="AC15" s="121"/>
      <c r="AD15" s="122"/>
      <c r="AE15" s="122"/>
      <c r="AF15" s="122"/>
      <c r="AG15" s="122"/>
      <c r="AH15" s="122"/>
      <c r="AI15" s="123"/>
      <c r="AJ15" s="123"/>
      <c r="AK15" s="123"/>
      <c r="AL15" s="123"/>
      <c r="AM15" s="123"/>
      <c r="AN15" s="114"/>
      <c r="AO15" s="114"/>
      <c r="AP15" s="114"/>
      <c r="AQ15" s="114"/>
    </row>
    <row r="16" spans="1:43" ht="45" x14ac:dyDescent="0.25">
      <c r="A16" s="10" t="s">
        <v>30</v>
      </c>
      <c r="B16" s="10" t="s">
        <v>31</v>
      </c>
      <c r="C16" s="10" t="s">
        <v>32</v>
      </c>
      <c r="D16" s="10" t="s">
        <v>33</v>
      </c>
      <c r="E16" s="10" t="s">
        <v>34</v>
      </c>
      <c r="F16" s="11" t="s">
        <v>35</v>
      </c>
      <c r="G16" s="11" t="s">
        <v>36</v>
      </c>
      <c r="H16" s="11" t="s">
        <v>37</v>
      </c>
      <c r="I16" s="11" t="s">
        <v>38</v>
      </c>
      <c r="J16" s="11" t="s">
        <v>39</v>
      </c>
      <c r="K16" s="11" t="s">
        <v>40</v>
      </c>
      <c r="L16" s="11" t="s">
        <v>41</v>
      </c>
      <c r="M16" s="11" t="s">
        <v>42</v>
      </c>
      <c r="N16" s="11" t="s">
        <v>43</v>
      </c>
      <c r="O16" s="11" t="s">
        <v>44</v>
      </c>
      <c r="P16" s="11" t="s">
        <v>45</v>
      </c>
      <c r="Q16" s="10" t="s">
        <v>46</v>
      </c>
      <c r="R16" s="10" t="s">
        <v>47</v>
      </c>
      <c r="S16" s="10" t="s">
        <v>48</v>
      </c>
      <c r="T16" s="12" t="s">
        <v>49</v>
      </c>
      <c r="U16" s="12" t="s">
        <v>50</v>
      </c>
      <c r="V16" s="12" t="s">
        <v>51</v>
      </c>
      <c r="W16" s="12" t="s">
        <v>52</v>
      </c>
      <c r="X16" s="12" t="s">
        <v>53</v>
      </c>
      <c r="Y16" s="13" t="s">
        <v>49</v>
      </c>
      <c r="Z16" s="13" t="s">
        <v>50</v>
      </c>
      <c r="AA16" s="13" t="s">
        <v>51</v>
      </c>
      <c r="AB16" s="13" t="s">
        <v>52</v>
      </c>
      <c r="AC16" s="13" t="s">
        <v>53</v>
      </c>
      <c r="AD16" s="14" t="s">
        <v>49</v>
      </c>
      <c r="AE16" s="14" t="s">
        <v>50</v>
      </c>
      <c r="AF16" s="14" t="s">
        <v>51</v>
      </c>
      <c r="AG16" s="14" t="s">
        <v>52</v>
      </c>
      <c r="AH16" s="14" t="s">
        <v>53</v>
      </c>
      <c r="AI16" s="15" t="s">
        <v>49</v>
      </c>
      <c r="AJ16" s="15" t="s">
        <v>50</v>
      </c>
      <c r="AK16" s="15" t="s">
        <v>51</v>
      </c>
      <c r="AL16" s="15" t="s">
        <v>52</v>
      </c>
      <c r="AM16" s="15" t="s">
        <v>53</v>
      </c>
      <c r="AN16" s="16" t="s">
        <v>49</v>
      </c>
      <c r="AO16" s="16" t="s">
        <v>50</v>
      </c>
      <c r="AP16" s="16" t="s">
        <v>51</v>
      </c>
      <c r="AQ16" s="16" t="s">
        <v>52</v>
      </c>
    </row>
    <row r="17" spans="1:43" s="5" customFormat="1" ht="252" customHeight="1" x14ac:dyDescent="0.25">
      <c r="A17" s="17">
        <v>2</v>
      </c>
      <c r="B17" s="18" t="s">
        <v>54</v>
      </c>
      <c r="C17" s="19" t="s">
        <v>55</v>
      </c>
      <c r="D17" s="18" t="s">
        <v>56</v>
      </c>
      <c r="E17" s="18" t="s">
        <v>57</v>
      </c>
      <c r="F17" s="18" t="s">
        <v>58</v>
      </c>
      <c r="G17" s="18" t="s">
        <v>59</v>
      </c>
      <c r="H17" s="20"/>
      <c r="I17" s="42" t="s">
        <v>60</v>
      </c>
      <c r="J17" s="18" t="s">
        <v>61</v>
      </c>
      <c r="K17" s="43">
        <v>1</v>
      </c>
      <c r="L17" s="43">
        <v>1</v>
      </c>
      <c r="M17" s="43">
        <v>1</v>
      </c>
      <c r="N17" s="43">
        <v>1</v>
      </c>
      <c r="O17" s="44">
        <v>1</v>
      </c>
      <c r="P17" s="42" t="s">
        <v>62</v>
      </c>
      <c r="Q17" s="18" t="s">
        <v>63</v>
      </c>
      <c r="R17" s="18" t="s">
        <v>64</v>
      </c>
      <c r="S17" s="18" t="s">
        <v>65</v>
      </c>
      <c r="T17" s="57">
        <v>1</v>
      </c>
      <c r="U17" s="58">
        <v>1</v>
      </c>
      <c r="V17" s="59">
        <v>1</v>
      </c>
      <c r="W17" s="50" t="s">
        <v>66</v>
      </c>
      <c r="X17" s="51" t="s">
        <v>67</v>
      </c>
      <c r="Y17" s="45">
        <v>1</v>
      </c>
      <c r="Z17" s="60">
        <v>1</v>
      </c>
      <c r="AA17" s="102">
        <f>IF(Z17/Y17&gt;100%,100%,Z17/Y17)</f>
        <v>1</v>
      </c>
      <c r="AB17" s="18" t="s">
        <v>68</v>
      </c>
      <c r="AC17" s="18" t="s">
        <v>69</v>
      </c>
      <c r="AD17" s="44">
        <v>1</v>
      </c>
      <c r="AE17" s="106">
        <v>1</v>
      </c>
      <c r="AF17" s="62">
        <f>IF(AE17/AD17&gt;100%,100%,AE17/AD17)</f>
        <v>1</v>
      </c>
      <c r="AG17" s="18" t="s">
        <v>70</v>
      </c>
      <c r="AH17" s="18" t="s">
        <v>71</v>
      </c>
      <c r="AI17" s="44">
        <v>1</v>
      </c>
      <c r="AJ17" s="75">
        <v>1</v>
      </c>
      <c r="AK17" s="102">
        <f>IF(AJ17/AI17&gt;100%,100%,AJ17/AI17)</f>
        <v>1</v>
      </c>
      <c r="AL17" s="18" t="s">
        <v>174</v>
      </c>
      <c r="AM17" s="18" t="s">
        <v>175</v>
      </c>
      <c r="AN17" s="44">
        <v>1</v>
      </c>
      <c r="AO17" s="75">
        <f>AVERAGE(U17,Z17,AE17,AJ17)</f>
        <v>1</v>
      </c>
      <c r="AP17" s="62">
        <f>IF(AO17/AN17&gt;100%,100%,AO17/AN17)</f>
        <v>1</v>
      </c>
      <c r="AQ17" s="18" t="s">
        <v>170</v>
      </c>
    </row>
    <row r="18" spans="1:43" s="5" customFormat="1" ht="409.6" customHeight="1" x14ac:dyDescent="0.25">
      <c r="A18" s="42">
        <v>1</v>
      </c>
      <c r="B18" s="42" t="s">
        <v>72</v>
      </c>
      <c r="C18" s="17">
        <v>2</v>
      </c>
      <c r="D18" s="42" t="s">
        <v>73</v>
      </c>
      <c r="E18" s="42" t="s">
        <v>57</v>
      </c>
      <c r="F18" s="42" t="s">
        <v>74</v>
      </c>
      <c r="G18" s="42" t="s">
        <v>75</v>
      </c>
      <c r="H18" s="20"/>
      <c r="I18" s="42" t="s">
        <v>60</v>
      </c>
      <c r="J18" s="42" t="s">
        <v>76</v>
      </c>
      <c r="K18" s="43">
        <v>1</v>
      </c>
      <c r="L18" s="43">
        <v>1</v>
      </c>
      <c r="M18" s="43">
        <v>1</v>
      </c>
      <c r="N18" s="43">
        <v>1</v>
      </c>
      <c r="O18" s="43">
        <v>1</v>
      </c>
      <c r="P18" s="42" t="s">
        <v>77</v>
      </c>
      <c r="Q18" s="42" t="s">
        <v>78</v>
      </c>
      <c r="R18" s="42" t="s">
        <v>4</v>
      </c>
      <c r="S18" s="42" t="s">
        <v>4</v>
      </c>
      <c r="T18" s="57">
        <v>1</v>
      </c>
      <c r="U18" s="61">
        <v>1</v>
      </c>
      <c r="V18" s="59">
        <v>1</v>
      </c>
      <c r="W18" s="50" t="s">
        <v>79</v>
      </c>
      <c r="X18" s="50" t="s">
        <v>80</v>
      </c>
      <c r="Y18" s="45">
        <v>1</v>
      </c>
      <c r="Z18" s="60">
        <v>1</v>
      </c>
      <c r="AA18" s="102">
        <f>IF(Z18/Y18&gt;100%,100%,Z18/Y18)</f>
        <v>1</v>
      </c>
      <c r="AB18" s="44" t="s">
        <v>81</v>
      </c>
      <c r="AC18" s="42" t="s">
        <v>82</v>
      </c>
      <c r="AD18" s="44">
        <v>1</v>
      </c>
      <c r="AE18" s="106">
        <v>1</v>
      </c>
      <c r="AF18" s="62">
        <f>IF(AE18/AD18&gt;100%,100%,AE18/AD18)</f>
        <v>1</v>
      </c>
      <c r="AG18" s="44" t="s">
        <v>83</v>
      </c>
      <c r="AH18" s="42" t="s">
        <v>84</v>
      </c>
      <c r="AI18" s="44">
        <v>1</v>
      </c>
      <c r="AJ18" s="75">
        <v>1</v>
      </c>
      <c r="AK18" s="102">
        <f>IF(AJ18/AI18&gt;100%,100%,AJ18/AI18)</f>
        <v>1</v>
      </c>
      <c r="AL18" s="44" t="s">
        <v>176</v>
      </c>
      <c r="AM18" s="42" t="s">
        <v>177</v>
      </c>
      <c r="AN18" s="69">
        <v>1</v>
      </c>
      <c r="AO18" s="75">
        <f>AVERAGE(U18,Z18,AE18,AJ18)</f>
        <v>1</v>
      </c>
      <c r="AP18" s="76">
        <f t="shared" ref="AP18:AP27" si="0">IF(AO18/AN18&gt;100%,100%,AO18/AN18)</f>
        <v>1</v>
      </c>
      <c r="AQ18" s="69" t="s">
        <v>171</v>
      </c>
    </row>
    <row r="19" spans="1:43" s="5" customFormat="1" ht="230.25" customHeight="1" x14ac:dyDescent="0.25">
      <c r="A19" s="42">
        <v>1</v>
      </c>
      <c r="B19" s="42" t="s">
        <v>72</v>
      </c>
      <c r="C19" s="17">
        <v>3</v>
      </c>
      <c r="D19" s="46" t="s">
        <v>85</v>
      </c>
      <c r="E19" s="42" t="s">
        <v>86</v>
      </c>
      <c r="F19" s="42" t="s">
        <v>87</v>
      </c>
      <c r="G19" s="42" t="s">
        <v>88</v>
      </c>
      <c r="H19" s="47" t="s">
        <v>89</v>
      </c>
      <c r="I19" s="42" t="s">
        <v>90</v>
      </c>
      <c r="J19" s="42" t="s">
        <v>91</v>
      </c>
      <c r="K19" s="44">
        <v>0</v>
      </c>
      <c r="L19" s="44">
        <v>0.25</v>
      </c>
      <c r="M19" s="44">
        <v>0.25</v>
      </c>
      <c r="N19" s="44">
        <v>0.3</v>
      </c>
      <c r="O19" s="43">
        <v>0.8</v>
      </c>
      <c r="P19" s="42" t="s">
        <v>62</v>
      </c>
      <c r="Q19" s="42" t="s">
        <v>92</v>
      </c>
      <c r="R19" s="42" t="s">
        <v>4</v>
      </c>
      <c r="S19" s="42" t="s">
        <v>4</v>
      </c>
      <c r="T19" s="57">
        <v>0</v>
      </c>
      <c r="U19" s="61">
        <v>0</v>
      </c>
      <c r="V19" s="63" t="s">
        <v>93</v>
      </c>
      <c r="W19" s="55" t="s">
        <v>94</v>
      </c>
      <c r="X19" s="56" t="s">
        <v>95</v>
      </c>
      <c r="Y19" s="45">
        <v>0.25</v>
      </c>
      <c r="Z19" s="60">
        <v>0.39</v>
      </c>
      <c r="AA19" s="102">
        <f>IF(Z19/Y19&gt;100%,100%,Z19/Y19)</f>
        <v>1</v>
      </c>
      <c r="AB19" s="44" t="s">
        <v>96</v>
      </c>
      <c r="AC19" s="42" t="s">
        <v>97</v>
      </c>
      <c r="AD19" s="44">
        <v>0.25</v>
      </c>
      <c r="AE19" s="106">
        <v>0.377</v>
      </c>
      <c r="AF19" s="62">
        <f>IF(AE19/AD19&gt;100%,100%,AE19/AD19)</f>
        <v>1</v>
      </c>
      <c r="AG19" s="44" t="s">
        <v>98</v>
      </c>
      <c r="AH19" s="42" t="s">
        <v>99</v>
      </c>
      <c r="AI19" s="44">
        <v>0.3</v>
      </c>
      <c r="AJ19" s="75">
        <v>8.5000000000000006E-2</v>
      </c>
      <c r="AK19" s="102">
        <f>IF(AJ19/AI19&gt;100%,100%,AJ19/AI19)</f>
        <v>0.28333333333333338</v>
      </c>
      <c r="AL19" s="44" t="s">
        <v>178</v>
      </c>
      <c r="AM19" s="64" t="s">
        <v>179</v>
      </c>
      <c r="AN19" s="77">
        <v>0.8</v>
      </c>
      <c r="AO19" s="75">
        <f>SUM(U19,Z19,AE19,AJ19)</f>
        <v>0.85199999999999998</v>
      </c>
      <c r="AP19" s="78">
        <f>IF(AO19/AN19&gt;100%,100%,AO19/AN19)</f>
        <v>1</v>
      </c>
      <c r="AQ19" s="70" t="s">
        <v>172</v>
      </c>
    </row>
    <row r="20" spans="1:43" s="49" customFormat="1" ht="156" customHeight="1" x14ac:dyDescent="0.25">
      <c r="A20" s="42">
        <v>3</v>
      </c>
      <c r="B20" s="42" t="s">
        <v>100</v>
      </c>
      <c r="C20" s="17">
        <v>4</v>
      </c>
      <c r="D20" s="42" t="s">
        <v>101</v>
      </c>
      <c r="E20" s="42" t="s">
        <v>86</v>
      </c>
      <c r="F20" s="42" t="s">
        <v>102</v>
      </c>
      <c r="G20" s="42" t="s">
        <v>103</v>
      </c>
      <c r="H20" s="47">
        <v>0</v>
      </c>
      <c r="I20" s="42" t="s">
        <v>90</v>
      </c>
      <c r="J20" s="42" t="s">
        <v>104</v>
      </c>
      <c r="K20" s="37">
        <v>0</v>
      </c>
      <c r="L20" s="37">
        <v>3</v>
      </c>
      <c r="M20" s="37">
        <v>3</v>
      </c>
      <c r="N20" s="37">
        <v>3</v>
      </c>
      <c r="O20" s="48">
        <v>9</v>
      </c>
      <c r="P20" s="42" t="s">
        <v>62</v>
      </c>
      <c r="Q20" s="42" t="s">
        <v>104</v>
      </c>
      <c r="R20" s="42" t="s">
        <v>4</v>
      </c>
      <c r="S20" s="42" t="s">
        <v>4</v>
      </c>
      <c r="T20" s="47">
        <f>K20</f>
        <v>0</v>
      </c>
      <c r="U20" s="42">
        <v>0</v>
      </c>
      <c r="V20" s="64" t="s">
        <v>93</v>
      </c>
      <c r="W20" s="42" t="s">
        <v>105</v>
      </c>
      <c r="X20" s="42" t="s">
        <v>106</v>
      </c>
      <c r="Y20" s="52">
        <f>L20</f>
        <v>3</v>
      </c>
      <c r="Z20" s="18">
        <v>12</v>
      </c>
      <c r="AA20" s="75">
        <f>IF(Z20/Y20&gt;100%,100%,Z20/Y20)</f>
        <v>1</v>
      </c>
      <c r="AB20" s="18" t="s">
        <v>107</v>
      </c>
      <c r="AC20" s="18" t="s">
        <v>108</v>
      </c>
      <c r="AD20" s="37">
        <f>M20</f>
        <v>3</v>
      </c>
      <c r="AE20" s="17">
        <v>3</v>
      </c>
      <c r="AF20" s="62">
        <f>IF(AE20/AD20&gt;100%,100%,AE20/AD20)</f>
        <v>1</v>
      </c>
      <c r="AG20" s="18" t="s">
        <v>109</v>
      </c>
      <c r="AH20" s="18" t="s">
        <v>110</v>
      </c>
      <c r="AI20" s="37">
        <f>N20</f>
        <v>3</v>
      </c>
      <c r="AJ20" s="37">
        <v>0</v>
      </c>
      <c r="AK20" s="102">
        <f>IF(AJ20/AI20&gt;100%,100%,AJ20/AI20)</f>
        <v>0</v>
      </c>
      <c r="AL20" s="18" t="s">
        <v>180</v>
      </c>
      <c r="AM20" s="68" t="s">
        <v>152</v>
      </c>
      <c r="AN20" s="100">
        <f>O20</f>
        <v>9</v>
      </c>
      <c r="AO20" s="37">
        <f>SUM(U20,Z20,AE20,AJ20)</f>
        <v>15</v>
      </c>
      <c r="AP20" s="78">
        <f>IF(AO20/AN20&gt;100%,100%,AO20/AN20)</f>
        <v>1</v>
      </c>
      <c r="AQ20" s="71" t="s">
        <v>173</v>
      </c>
    </row>
    <row r="21" spans="1:43" s="5" customFormat="1" ht="360" x14ac:dyDescent="0.25">
      <c r="A21" s="17">
        <v>6</v>
      </c>
      <c r="B21" s="42" t="s">
        <v>111</v>
      </c>
      <c r="C21" s="17">
        <v>5</v>
      </c>
      <c r="D21" s="42" t="s">
        <v>112</v>
      </c>
      <c r="E21" s="42" t="s">
        <v>57</v>
      </c>
      <c r="F21" s="42" t="s">
        <v>113</v>
      </c>
      <c r="G21" s="42" t="s">
        <v>114</v>
      </c>
      <c r="H21" s="42">
        <v>4</v>
      </c>
      <c r="I21" s="42" t="s">
        <v>90</v>
      </c>
      <c r="J21" s="42" t="s">
        <v>115</v>
      </c>
      <c r="K21" s="37">
        <v>1</v>
      </c>
      <c r="L21" s="37">
        <v>1</v>
      </c>
      <c r="M21" s="37">
        <v>1</v>
      </c>
      <c r="N21" s="37">
        <v>1</v>
      </c>
      <c r="O21" s="37">
        <f>SUM(K21:N21)</f>
        <v>4</v>
      </c>
      <c r="P21" s="42" t="s">
        <v>77</v>
      </c>
      <c r="Q21" s="42" t="s">
        <v>116</v>
      </c>
      <c r="R21" s="42" t="s">
        <v>4</v>
      </c>
      <c r="S21" s="42" t="s">
        <v>4</v>
      </c>
      <c r="T21" s="37">
        <f>K21</f>
        <v>1</v>
      </c>
      <c r="U21" s="17">
        <v>1</v>
      </c>
      <c r="V21" s="62">
        <f t="shared" ref="V21:V27" si="1">IF(U21/T21&gt;100%,100%,U21/T21)</f>
        <v>1</v>
      </c>
      <c r="W21" s="53" t="s">
        <v>117</v>
      </c>
      <c r="X21" s="54" t="s">
        <v>118</v>
      </c>
      <c r="Y21" s="21">
        <f>L21</f>
        <v>1</v>
      </c>
      <c r="Z21" s="18">
        <v>1</v>
      </c>
      <c r="AA21" s="102">
        <f t="shared" ref="AA21:AA27" si="2">IF(Z21/Y21&gt;100%,100%,Z21/Y21)</f>
        <v>1</v>
      </c>
      <c r="AB21" s="18" t="s">
        <v>119</v>
      </c>
      <c r="AC21" s="18" t="s">
        <v>120</v>
      </c>
      <c r="AD21" s="37">
        <f>M21</f>
        <v>1</v>
      </c>
      <c r="AE21" s="17">
        <v>1</v>
      </c>
      <c r="AF21" s="62">
        <f t="shared" ref="AF21:AF27" si="3">IF(AE21/AD21&gt;100%,100%,AE21/AD21)</f>
        <v>1</v>
      </c>
      <c r="AG21" s="18" t="s">
        <v>121</v>
      </c>
      <c r="AH21" s="18" t="s">
        <v>122</v>
      </c>
      <c r="AI21" s="37">
        <f>N21</f>
        <v>1</v>
      </c>
      <c r="AJ21" s="75">
        <v>1</v>
      </c>
      <c r="AK21" s="102">
        <f t="shared" ref="AK21:AK27" si="4">IF(AJ21/AI21&gt;100%,100%,AJ21/AI21)</f>
        <v>1</v>
      </c>
      <c r="AL21" s="18" t="s">
        <v>181</v>
      </c>
      <c r="AM21" s="18" t="s">
        <v>182</v>
      </c>
      <c r="AN21" s="79">
        <f>O21</f>
        <v>4</v>
      </c>
      <c r="AO21" s="37">
        <f>SUM(U21,Z21,AE21,AJ21)</f>
        <v>4</v>
      </c>
      <c r="AP21" s="80">
        <f t="shared" si="0"/>
        <v>1</v>
      </c>
      <c r="AQ21" s="54" t="s">
        <v>173</v>
      </c>
    </row>
    <row r="22" spans="1:43" s="3" customFormat="1" ht="15.75" x14ac:dyDescent="0.25">
      <c r="A22" s="22"/>
      <c r="B22" s="22"/>
      <c r="C22" s="22"/>
      <c r="D22" s="23" t="s">
        <v>123</v>
      </c>
      <c r="E22" s="22"/>
      <c r="F22" s="22"/>
      <c r="G22" s="22"/>
      <c r="H22" s="22"/>
      <c r="I22" s="22"/>
      <c r="J22" s="22"/>
      <c r="K22" s="24"/>
      <c r="L22" s="24"/>
      <c r="M22" s="24"/>
      <c r="N22" s="24"/>
      <c r="O22" s="24"/>
      <c r="P22" s="22"/>
      <c r="Q22" s="22"/>
      <c r="R22" s="22"/>
      <c r="S22" s="22"/>
      <c r="T22" s="38"/>
      <c r="U22" s="38"/>
      <c r="V22" s="65">
        <f>AVERAGE(V17:V21)*80%</f>
        <v>0.8</v>
      </c>
      <c r="W22" s="24"/>
      <c r="X22" s="24"/>
      <c r="Y22" s="24"/>
      <c r="Z22" s="24"/>
      <c r="AA22" s="65">
        <f>AVERAGE(AA17:AA21)*80%</f>
        <v>0.8</v>
      </c>
      <c r="AB22" s="24"/>
      <c r="AC22" s="24"/>
      <c r="AD22" s="38"/>
      <c r="AE22" s="38"/>
      <c r="AF22" s="65">
        <f>AVERAGE(AF17:AF21)*80%</f>
        <v>0.8</v>
      </c>
      <c r="AG22" s="24"/>
      <c r="AH22" s="24"/>
      <c r="AI22" s="38"/>
      <c r="AJ22" s="38"/>
      <c r="AK22" s="65">
        <f>AVERAGE(AK17:AK21)*80%</f>
        <v>0.52533333333333332</v>
      </c>
      <c r="AL22" s="22"/>
      <c r="AM22" s="22"/>
      <c r="AN22" s="38"/>
      <c r="AO22" s="38"/>
      <c r="AP22" s="65">
        <f>AVERAGE(AP17:AP21)*80%</f>
        <v>0.8</v>
      </c>
      <c r="AQ22" s="22"/>
    </row>
    <row r="23" spans="1:43" s="5" customFormat="1" ht="409.5" x14ac:dyDescent="0.25">
      <c r="A23" s="81">
        <v>7</v>
      </c>
      <c r="B23" s="81" t="s">
        <v>111</v>
      </c>
      <c r="C23" s="81" t="s">
        <v>124</v>
      </c>
      <c r="D23" s="81" t="s">
        <v>125</v>
      </c>
      <c r="E23" s="81" t="s">
        <v>126</v>
      </c>
      <c r="F23" s="81" t="s">
        <v>127</v>
      </c>
      <c r="G23" s="81" t="s">
        <v>128</v>
      </c>
      <c r="H23" s="81" t="s">
        <v>129</v>
      </c>
      <c r="I23" s="82" t="s">
        <v>60</v>
      </c>
      <c r="J23" s="81" t="s">
        <v>127</v>
      </c>
      <c r="K23" s="82" t="s">
        <v>105</v>
      </c>
      <c r="L23" s="83">
        <v>0.8</v>
      </c>
      <c r="M23" s="82" t="s">
        <v>105</v>
      </c>
      <c r="N23" s="83">
        <v>0.8</v>
      </c>
      <c r="O23" s="83">
        <v>0.8</v>
      </c>
      <c r="P23" s="81" t="s">
        <v>77</v>
      </c>
      <c r="Q23" s="81" t="s">
        <v>130</v>
      </c>
      <c r="R23" s="81" t="s">
        <v>131</v>
      </c>
      <c r="S23" s="81" t="s">
        <v>132</v>
      </c>
      <c r="T23" s="84" t="s">
        <v>105</v>
      </c>
      <c r="U23" s="85">
        <v>0</v>
      </c>
      <c r="V23" s="86" t="s">
        <v>93</v>
      </c>
      <c r="W23" s="87" t="s">
        <v>105</v>
      </c>
      <c r="X23" s="81" t="s">
        <v>133</v>
      </c>
      <c r="Y23" s="88">
        <v>0.8</v>
      </c>
      <c r="Z23" s="89">
        <v>0.52500000000000002</v>
      </c>
      <c r="AA23" s="103">
        <f t="shared" si="2"/>
        <v>0.65625</v>
      </c>
      <c r="AB23" s="81" t="s">
        <v>134</v>
      </c>
      <c r="AC23" s="81" t="s">
        <v>135</v>
      </c>
      <c r="AD23" s="90" t="s">
        <v>105</v>
      </c>
      <c r="AE23" s="90" t="s">
        <v>106</v>
      </c>
      <c r="AF23" s="90" t="s">
        <v>106</v>
      </c>
      <c r="AG23" s="81" t="s">
        <v>106</v>
      </c>
      <c r="AH23" s="81" t="s">
        <v>106</v>
      </c>
      <c r="AI23" s="91">
        <v>0.8</v>
      </c>
      <c r="AJ23" s="110">
        <v>0.62</v>
      </c>
      <c r="AK23" s="102">
        <f t="shared" si="4"/>
        <v>0.77499999999999991</v>
      </c>
      <c r="AL23" s="81" t="s">
        <v>162</v>
      </c>
      <c r="AM23" s="81" t="s">
        <v>163</v>
      </c>
      <c r="AN23" s="92">
        <v>0.8</v>
      </c>
      <c r="AO23" s="93">
        <f>AVERAGE(U23,Z23,AE23,AJ23)</f>
        <v>0.38166666666666665</v>
      </c>
      <c r="AP23" s="94">
        <f t="shared" si="0"/>
        <v>0.4770833333333333</v>
      </c>
      <c r="AQ23" s="87" t="s">
        <v>136</v>
      </c>
    </row>
    <row r="24" spans="1:43" s="5" customFormat="1" ht="90" x14ac:dyDescent="0.25">
      <c r="A24" s="81">
        <v>7</v>
      </c>
      <c r="B24" s="81" t="s">
        <v>111</v>
      </c>
      <c r="C24" s="81" t="s">
        <v>137</v>
      </c>
      <c r="D24" s="81" t="s">
        <v>138</v>
      </c>
      <c r="E24" s="81" t="s">
        <v>126</v>
      </c>
      <c r="F24" s="81" t="s">
        <v>139</v>
      </c>
      <c r="G24" s="81" t="s">
        <v>140</v>
      </c>
      <c r="H24" s="81" t="s">
        <v>141</v>
      </c>
      <c r="I24" s="82" t="s">
        <v>90</v>
      </c>
      <c r="J24" s="81" t="s">
        <v>139</v>
      </c>
      <c r="K24" s="83">
        <v>0</v>
      </c>
      <c r="L24" s="83">
        <v>0.62</v>
      </c>
      <c r="M24" s="83">
        <v>0.19</v>
      </c>
      <c r="N24" s="83">
        <v>0.19</v>
      </c>
      <c r="O24" s="83">
        <v>1</v>
      </c>
      <c r="P24" s="81" t="s">
        <v>77</v>
      </c>
      <c r="Q24" s="81" t="s">
        <v>142</v>
      </c>
      <c r="R24" s="81" t="s">
        <v>143</v>
      </c>
      <c r="S24" s="81" t="s">
        <v>132</v>
      </c>
      <c r="T24" s="95">
        <v>0</v>
      </c>
      <c r="U24" s="85">
        <v>0</v>
      </c>
      <c r="V24" s="86" t="s">
        <v>93</v>
      </c>
      <c r="W24" s="87" t="s">
        <v>105</v>
      </c>
      <c r="X24" s="81" t="s">
        <v>133</v>
      </c>
      <c r="Y24" s="105">
        <v>0.62</v>
      </c>
      <c r="Z24" s="96">
        <v>0.5</v>
      </c>
      <c r="AA24" s="103">
        <f t="shared" si="2"/>
        <v>0.80645161290322587</v>
      </c>
      <c r="AB24" s="81" t="s">
        <v>144</v>
      </c>
      <c r="AC24" s="81" t="s">
        <v>145</v>
      </c>
      <c r="AD24" s="91">
        <f>M24</f>
        <v>0.19</v>
      </c>
      <c r="AE24" s="107">
        <v>0.25</v>
      </c>
      <c r="AF24" s="108">
        <v>1</v>
      </c>
      <c r="AG24" s="81" t="s">
        <v>146</v>
      </c>
      <c r="AH24" s="81" t="s">
        <v>147</v>
      </c>
      <c r="AI24" s="91">
        <f>N24</f>
        <v>0.19</v>
      </c>
      <c r="AJ24" s="110">
        <v>0.1875</v>
      </c>
      <c r="AK24" s="102">
        <f t="shared" si="4"/>
        <v>0.98684210526315785</v>
      </c>
      <c r="AL24" s="81" t="s">
        <v>164</v>
      </c>
      <c r="AM24" s="81" t="s">
        <v>165</v>
      </c>
      <c r="AN24" s="92">
        <v>1</v>
      </c>
      <c r="AO24" s="93">
        <f>SUM(U24,Z24,AE24,AJ24)</f>
        <v>0.9375</v>
      </c>
      <c r="AP24" s="94">
        <f t="shared" si="0"/>
        <v>0.9375</v>
      </c>
      <c r="AQ24" s="87" t="s">
        <v>166</v>
      </c>
    </row>
    <row r="25" spans="1:43" s="5" customFormat="1" ht="210" x14ac:dyDescent="0.25">
      <c r="A25" s="81">
        <v>7</v>
      </c>
      <c r="B25" s="81" t="s">
        <v>111</v>
      </c>
      <c r="C25" s="81" t="s">
        <v>148</v>
      </c>
      <c r="D25" s="81" t="s">
        <v>149</v>
      </c>
      <c r="E25" s="81" t="s">
        <v>126</v>
      </c>
      <c r="F25" s="81" t="s">
        <v>150</v>
      </c>
      <c r="G25" s="81" t="s">
        <v>151</v>
      </c>
      <c r="H25" s="81" t="s">
        <v>152</v>
      </c>
      <c r="I25" s="82" t="s">
        <v>90</v>
      </c>
      <c r="J25" s="81" t="s">
        <v>150</v>
      </c>
      <c r="K25" s="82">
        <v>0</v>
      </c>
      <c r="L25" s="82">
        <v>1</v>
      </c>
      <c r="M25" s="82">
        <v>1</v>
      </c>
      <c r="N25" s="82">
        <v>0</v>
      </c>
      <c r="O25" s="82">
        <v>2</v>
      </c>
      <c r="P25" s="81" t="s">
        <v>77</v>
      </c>
      <c r="Q25" s="81" t="s">
        <v>153</v>
      </c>
      <c r="R25" s="81" t="s">
        <v>153</v>
      </c>
      <c r="S25" s="81" t="s">
        <v>154</v>
      </c>
      <c r="T25" s="97">
        <v>0</v>
      </c>
      <c r="U25" s="113">
        <v>0</v>
      </c>
      <c r="V25" s="86" t="s">
        <v>93</v>
      </c>
      <c r="W25" s="87" t="s">
        <v>105</v>
      </c>
      <c r="X25" s="81" t="s">
        <v>133</v>
      </c>
      <c r="Y25" s="81">
        <v>1</v>
      </c>
      <c r="Z25" s="98">
        <v>1</v>
      </c>
      <c r="AA25" s="103">
        <f t="shared" si="2"/>
        <v>1</v>
      </c>
      <c r="AB25" s="81" t="s">
        <v>155</v>
      </c>
      <c r="AC25" s="81" t="s">
        <v>156</v>
      </c>
      <c r="AD25" s="90">
        <f>M25</f>
        <v>1</v>
      </c>
      <c r="AE25" s="90">
        <v>1</v>
      </c>
      <c r="AF25" s="108">
        <v>1</v>
      </c>
      <c r="AG25" s="81" t="s">
        <v>157</v>
      </c>
      <c r="AH25" s="81" t="s">
        <v>158</v>
      </c>
      <c r="AI25" s="112">
        <v>0</v>
      </c>
      <c r="AJ25" s="110" t="s">
        <v>167</v>
      </c>
      <c r="AK25" s="111" t="s">
        <v>106</v>
      </c>
      <c r="AL25" s="81" t="s">
        <v>106</v>
      </c>
      <c r="AM25" s="81" t="s">
        <v>106</v>
      </c>
      <c r="AN25" s="99">
        <v>2</v>
      </c>
      <c r="AO25" s="101">
        <f>SUM(U25,Z25,AE25,AJ25)</f>
        <v>2</v>
      </c>
      <c r="AP25" s="94">
        <f t="shared" si="0"/>
        <v>1</v>
      </c>
      <c r="AQ25" s="87" t="s">
        <v>168</v>
      </c>
    </row>
    <row r="26" spans="1:43" s="5" customFormat="1" hidden="1" x14ac:dyDescent="0.25">
      <c r="A26" s="25"/>
      <c r="B26" s="26"/>
      <c r="C26" s="25"/>
      <c r="D26" s="26"/>
      <c r="E26" s="26"/>
      <c r="F26" s="26"/>
      <c r="G26" s="26"/>
      <c r="H26" s="26"/>
      <c r="I26" s="27"/>
      <c r="J26" s="27"/>
      <c r="K26" s="28"/>
      <c r="L26" s="28"/>
      <c r="M26" s="28"/>
      <c r="N26" s="28"/>
      <c r="O26" s="28"/>
      <c r="P26" s="26"/>
      <c r="Q26" s="26"/>
      <c r="R26" s="26"/>
      <c r="S26" s="26"/>
      <c r="T26" s="37">
        <f>K26</f>
        <v>0</v>
      </c>
      <c r="U26" s="25"/>
      <c r="V26" s="17" t="e">
        <f t="shared" si="1"/>
        <v>#DIV/0!</v>
      </c>
      <c r="W26" s="26"/>
      <c r="X26" s="26"/>
      <c r="Y26" s="21">
        <f>L26</f>
        <v>0</v>
      </c>
      <c r="Z26" s="26"/>
      <c r="AA26" s="17" t="e">
        <f t="shared" si="2"/>
        <v>#DIV/0!</v>
      </c>
      <c r="AB26" s="26"/>
      <c r="AC26" s="26"/>
      <c r="AD26" s="37">
        <f>M26</f>
        <v>0</v>
      </c>
      <c r="AE26" s="25"/>
      <c r="AF26" s="17" t="e">
        <f t="shared" si="3"/>
        <v>#DIV/0!</v>
      </c>
      <c r="AG26" s="26"/>
      <c r="AH26" s="26"/>
      <c r="AI26" s="37">
        <f>N26</f>
        <v>0</v>
      </c>
      <c r="AJ26" s="25"/>
      <c r="AK26" s="17" t="e">
        <f t="shared" si="4"/>
        <v>#DIV/0!</v>
      </c>
      <c r="AL26" s="26"/>
      <c r="AM26" s="26"/>
      <c r="AN26" s="17">
        <f>O26</f>
        <v>0</v>
      </c>
      <c r="AO26" s="75" t="e">
        <f t="shared" ref="AO26:AO27" si="5">AVERAGE(U26,Z26,AE26,AJ26)</f>
        <v>#DIV/0!</v>
      </c>
      <c r="AP26" s="17" t="e">
        <f t="shared" si="0"/>
        <v>#DIV/0!</v>
      </c>
      <c r="AQ26" s="26"/>
    </row>
    <row r="27" spans="1:43" s="5" customFormat="1" hidden="1" x14ac:dyDescent="0.25">
      <c r="A27" s="25"/>
      <c r="B27" s="26"/>
      <c r="C27" s="25"/>
      <c r="D27" s="26"/>
      <c r="E27" s="26"/>
      <c r="F27" s="26"/>
      <c r="G27" s="26"/>
      <c r="H27" s="26"/>
      <c r="I27" s="27"/>
      <c r="J27" s="27"/>
      <c r="K27" s="29"/>
      <c r="L27" s="29"/>
      <c r="M27" s="29"/>
      <c r="N27" s="29"/>
      <c r="O27" s="29"/>
      <c r="P27" s="26"/>
      <c r="Q27" s="26"/>
      <c r="R27" s="26"/>
      <c r="S27" s="26"/>
      <c r="T27" s="37">
        <f>K27</f>
        <v>0</v>
      </c>
      <c r="U27" s="25"/>
      <c r="V27" s="17" t="e">
        <f t="shared" si="1"/>
        <v>#DIV/0!</v>
      </c>
      <c r="W27" s="26"/>
      <c r="X27" s="26"/>
      <c r="Y27" s="21">
        <f>L27</f>
        <v>0</v>
      </c>
      <c r="Z27" s="26"/>
      <c r="AA27" s="17" t="e">
        <f t="shared" si="2"/>
        <v>#DIV/0!</v>
      </c>
      <c r="AB27" s="26"/>
      <c r="AC27" s="26"/>
      <c r="AD27" s="37">
        <f>M27</f>
        <v>0</v>
      </c>
      <c r="AE27" s="25"/>
      <c r="AF27" s="17" t="e">
        <f t="shared" si="3"/>
        <v>#DIV/0!</v>
      </c>
      <c r="AG27" s="26"/>
      <c r="AH27" s="26"/>
      <c r="AI27" s="37">
        <f>N27</f>
        <v>0</v>
      </c>
      <c r="AJ27" s="25"/>
      <c r="AK27" s="17" t="e">
        <f t="shared" si="4"/>
        <v>#DIV/0!</v>
      </c>
      <c r="AL27" s="26"/>
      <c r="AM27" s="26"/>
      <c r="AN27" s="17">
        <f>O27</f>
        <v>0</v>
      </c>
      <c r="AO27" s="75" t="e">
        <f t="shared" si="5"/>
        <v>#DIV/0!</v>
      </c>
      <c r="AP27" s="17" t="e">
        <f t="shared" si="0"/>
        <v>#DIV/0!</v>
      </c>
      <c r="AQ27" s="26"/>
    </row>
    <row r="28" spans="1:43" s="3" customFormat="1" ht="15.75" x14ac:dyDescent="0.25">
      <c r="A28" s="22"/>
      <c r="B28" s="22"/>
      <c r="C28" s="22"/>
      <c r="D28" s="30" t="s">
        <v>159</v>
      </c>
      <c r="E28" s="30"/>
      <c r="F28" s="30"/>
      <c r="G28" s="30"/>
      <c r="H28" s="30"/>
      <c r="I28" s="30"/>
      <c r="J28" s="30"/>
      <c r="K28" s="31"/>
      <c r="L28" s="31"/>
      <c r="M28" s="31"/>
      <c r="N28" s="31"/>
      <c r="O28" s="31"/>
      <c r="P28" s="30"/>
      <c r="Q28" s="22"/>
      <c r="R28" s="22"/>
      <c r="S28" s="22"/>
      <c r="T28" s="39"/>
      <c r="U28" s="39"/>
      <c r="V28" s="65">
        <v>0.2</v>
      </c>
      <c r="W28" s="22"/>
      <c r="X28" s="22"/>
      <c r="Y28" s="31"/>
      <c r="Z28" s="31"/>
      <c r="AA28" s="104">
        <f>AVERAGE(AA23:AA25)*20%</f>
        <v>0.16418010752688172</v>
      </c>
      <c r="AB28" s="22"/>
      <c r="AC28" s="22"/>
      <c r="AD28" s="39"/>
      <c r="AE28" s="39"/>
      <c r="AF28" s="65">
        <f>AVERAGE(AF23:AF25)*20%</f>
        <v>0.2</v>
      </c>
      <c r="AG28" s="22"/>
      <c r="AH28" s="22"/>
      <c r="AI28" s="39"/>
      <c r="AJ28" s="39"/>
      <c r="AK28" s="104">
        <f>AVERAGE(AK23:AK25)*20%</f>
        <v>0.1761842105263158</v>
      </c>
      <c r="AL28" s="22"/>
      <c r="AM28" s="22"/>
      <c r="AN28" s="39"/>
      <c r="AO28" s="39"/>
      <c r="AP28" s="65">
        <f>AVERAGE(AP23:AP25)*20%</f>
        <v>0.16097222222222224</v>
      </c>
      <c r="AQ28" s="22"/>
    </row>
    <row r="29" spans="1:43" s="4" customFormat="1" ht="18.75" x14ac:dyDescent="0.3">
      <c r="A29" s="32"/>
      <c r="B29" s="32"/>
      <c r="C29" s="32"/>
      <c r="D29" s="33" t="s">
        <v>160</v>
      </c>
      <c r="E29" s="32"/>
      <c r="F29" s="32"/>
      <c r="G29" s="32"/>
      <c r="H29" s="32"/>
      <c r="I29" s="32"/>
      <c r="J29" s="32"/>
      <c r="K29" s="34"/>
      <c r="L29" s="34"/>
      <c r="M29" s="34"/>
      <c r="N29" s="34"/>
      <c r="O29" s="34"/>
      <c r="P29" s="32"/>
      <c r="Q29" s="32"/>
      <c r="R29" s="32"/>
      <c r="S29" s="32"/>
      <c r="T29" s="40"/>
      <c r="U29" s="40"/>
      <c r="V29" s="66">
        <f>V22+V28</f>
        <v>1</v>
      </c>
      <c r="W29" s="32"/>
      <c r="X29" s="32"/>
      <c r="Y29" s="34"/>
      <c r="Z29" s="34"/>
      <c r="AA29" s="66">
        <f>AA22+AA28</f>
        <v>0.96418010752688177</v>
      </c>
      <c r="AB29" s="32"/>
      <c r="AC29" s="32"/>
      <c r="AD29" s="40"/>
      <c r="AE29" s="40"/>
      <c r="AF29" s="66">
        <f>AF22+AF28</f>
        <v>1</v>
      </c>
      <c r="AG29" s="32"/>
      <c r="AH29" s="32"/>
      <c r="AI29" s="40"/>
      <c r="AJ29" s="40"/>
      <c r="AK29" s="66">
        <f>AK22+AK28</f>
        <v>0.70151754385964915</v>
      </c>
      <c r="AL29" s="32"/>
      <c r="AM29" s="32"/>
      <c r="AN29" s="40"/>
      <c r="AO29" s="40"/>
      <c r="AP29" s="67">
        <f>AP22+AP28</f>
        <v>0.96097222222222234</v>
      </c>
      <c r="AQ29" s="32"/>
    </row>
  </sheetData>
  <mergeCells count="23">
    <mergeCell ref="A1:J1"/>
    <mergeCell ref="K1:O1"/>
    <mergeCell ref="C14:E15"/>
    <mergeCell ref="F14:P15"/>
    <mergeCell ref="A2:J2"/>
    <mergeCell ref="A4:B8"/>
    <mergeCell ref="C4:D8"/>
    <mergeCell ref="E4:J4"/>
    <mergeCell ref="G8:J8"/>
    <mergeCell ref="G12:J12"/>
    <mergeCell ref="AN14:AQ15"/>
    <mergeCell ref="A14:B15"/>
    <mergeCell ref="Q14:S15"/>
    <mergeCell ref="G5:J5"/>
    <mergeCell ref="G6:J6"/>
    <mergeCell ref="T14:X15"/>
    <mergeCell ref="Y14:AC15"/>
    <mergeCell ref="AD14:AH15"/>
    <mergeCell ref="AI14:AM15"/>
    <mergeCell ref="G7:J7"/>
    <mergeCell ref="G9:J9"/>
    <mergeCell ref="G10:J10"/>
    <mergeCell ref="G11:J11"/>
  </mergeCells>
  <dataValidations count="1">
    <dataValidation allowBlank="1" showInputMessage="1" showErrorMessage="1" error="Escriba un texto " promptTitle="Cualquier contenido" sqref="E16 E3:E13" xr:uid="{00000000-0002-0000-0000-000000000000}"/>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cols>
    <col min="1" max="1" width="34.5703125" bestFit="1" customWidth="1"/>
    <col min="2" max="256" width="11.42578125" customWidth="1"/>
  </cols>
  <sheetData>
    <row r="1" spans="1:1" x14ac:dyDescent="0.25">
      <c r="A1" t="s">
        <v>34</v>
      </c>
    </row>
    <row r="2" spans="1:1" x14ac:dyDescent="0.25">
      <c r="A2" t="s">
        <v>57</v>
      </c>
    </row>
    <row r="3" spans="1:1" x14ac:dyDescent="0.25">
      <c r="A3" t="s">
        <v>161</v>
      </c>
    </row>
    <row r="4" spans="1:1" x14ac:dyDescent="0.25">
      <c r="A4" t="s">
        <v>126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Dora Elcy Guevara Agudelo</cp:lastModifiedBy>
  <cp:revision/>
  <dcterms:created xsi:type="dcterms:W3CDTF">2021-01-25T18:44:53Z</dcterms:created>
  <dcterms:modified xsi:type="dcterms:W3CDTF">2024-02-01T00:28:48Z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y fmtid="{D5CDD505-2E9C-101B-9397-08002B2CF9AE}" pid="3" name="Estado de aprobación">
    <vt:lpwstr/>
  </property>
</Properties>
</file>