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NC/Nivel Central/18. Derechos Etnicos/"/>
    </mc:Choice>
  </mc:AlternateContent>
  <xr:revisionPtr revIDLastSave="148" documentId="8_{4BB51A28-3069-42DB-8B03-74907F7735C5}" xr6:coauthVersionLast="47" xr6:coauthVersionMax="47" xr10:uidLastSave="{7FD0C5C3-D2E2-457E-96FD-6BC73DA9DAA4}"/>
  <bookViews>
    <workbookView showSheetTabs="0" xWindow="-120" yWindow="-120" windowWidth="29040" windowHeight="15840" xr2:uid="{82425007-B10C-4B30-B14E-E133B79C6502}"/>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6" i="1" l="1"/>
  <c r="AK17" i="1"/>
  <c r="AK15" i="1"/>
  <c r="AI17" i="1"/>
  <c r="AI16" i="1"/>
  <c r="AI15" i="1"/>
  <c r="AO19" i="1" l="1"/>
  <c r="AD20" i="1"/>
  <c r="AO20" i="1"/>
  <c r="AP20" i="1" s="1"/>
  <c r="AO21" i="1"/>
  <c r="AO17" i="1"/>
  <c r="AP17" i="1" s="1"/>
  <c r="AO16" i="1"/>
  <c r="AP16" i="1" s="1"/>
  <c r="AO15" i="1"/>
  <c r="AP15" i="1" s="1"/>
  <c r="AO14" i="1"/>
  <c r="AP14" i="1" s="1"/>
  <c r="AN21" i="1"/>
  <c r="AI21" i="1"/>
  <c r="AD21" i="1"/>
  <c r="AF21" i="1" s="1"/>
  <c r="Y21" i="1"/>
  <c r="AA21" i="1" s="1"/>
  <c r="AN20" i="1"/>
  <c r="AI20" i="1"/>
  <c r="AF20" i="1"/>
  <c r="Y20" i="1"/>
  <c r="AA20" i="1" s="1"/>
  <c r="AN19" i="1"/>
  <c r="AI19" i="1"/>
  <c r="AK19" i="1" s="1"/>
  <c r="AD19" i="1"/>
  <c r="Y19" i="1"/>
  <c r="AA19" i="1" s="1"/>
  <c r="AF17" i="1"/>
  <c r="AA17" i="1"/>
  <c r="AK16" i="1"/>
  <c r="AF16" i="1"/>
  <c r="AA16" i="1"/>
  <c r="V18" i="1"/>
  <c r="AF15" i="1"/>
  <c r="AA15" i="1"/>
  <c r="AK14" i="1"/>
  <c r="AF14" i="1"/>
  <c r="AA14" i="1"/>
  <c r="V22" i="1"/>
  <c r="AA22" i="1" l="1"/>
  <c r="AP21" i="1"/>
  <c r="AF22" i="1"/>
  <c r="AP18" i="1"/>
  <c r="AP19" i="1"/>
  <c r="AK22" i="1"/>
  <c r="AF18" i="1"/>
  <c r="AF23" i="1" s="1"/>
  <c r="AK18" i="1"/>
  <c r="V23" i="1"/>
  <c r="AA18" i="1"/>
  <c r="AP22" i="1" l="1"/>
  <c r="AP23" i="1" s="1"/>
  <c r="AK23" i="1"/>
  <c r="AA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B011372B-E314-4D7A-ABA2-BAC2779934D9}">
      <text>
        <r>
          <rPr>
            <b/>
            <sz val="9"/>
            <color indexed="81"/>
            <rFont val="Tahoma"/>
            <family val="2"/>
          </rPr>
          <t>Cuadro que resume los cambios realizados de una versión a otra</t>
        </r>
      </text>
    </comment>
    <comment ref="E5" authorId="0" shapeId="0" xr:uid="{6D3510AD-814C-4D92-BAFC-71F0839843F3}">
      <text>
        <r>
          <rPr>
            <b/>
            <sz val="9"/>
            <color indexed="81"/>
            <rFont val="Tahoma"/>
            <family val="2"/>
          </rPr>
          <t xml:space="preserve">Número consecutivo de la versión generada </t>
        </r>
      </text>
    </comment>
    <comment ref="F5" authorId="0" shapeId="0" xr:uid="{455B4D1B-4D4F-46D8-A045-91E14430E00E}">
      <text>
        <r>
          <rPr>
            <b/>
            <sz val="9"/>
            <color indexed="81"/>
            <rFont val="Tahoma"/>
            <family val="2"/>
          </rPr>
          <t>Fecha de la versión generada</t>
        </r>
      </text>
    </comment>
    <comment ref="G5" authorId="0" shapeId="0" xr:uid="{4F6DD881-4064-46E2-AD27-7B033F5287F5}">
      <text>
        <r>
          <rPr>
            <b/>
            <sz val="9"/>
            <color indexed="81"/>
            <rFont val="Tahoma"/>
            <family val="2"/>
          </rPr>
          <t>Breve descripción del cambio realizado en la nueva versión</t>
        </r>
      </text>
    </comment>
    <comment ref="A13" authorId="0" shapeId="0" xr:uid="{2DD4CECD-D756-4467-A62C-53A6FC3549DD}">
      <text>
        <r>
          <rPr>
            <b/>
            <sz val="9"/>
            <color indexed="81"/>
            <rFont val="Tahoma"/>
            <family val="2"/>
          </rPr>
          <t>Incluya el número del objetivo estratégico, de acuerdo con lo adoptado en el Plan Estratégico Institucional</t>
        </r>
      </text>
    </comment>
    <comment ref="B13" authorId="0" shapeId="0" xr:uid="{BA0E1B6A-9724-479C-9C24-7C202AB8373D}">
      <text>
        <r>
          <rPr>
            <b/>
            <sz val="9"/>
            <color indexed="81"/>
            <rFont val="Tahoma"/>
            <family val="2"/>
          </rPr>
          <t>Incluya el objetivo estratégico, de acuerdo con lo adoptado en el Plan Estratégico Institucional, al cual se asocia la meta</t>
        </r>
      </text>
    </comment>
    <comment ref="C13" authorId="0" shapeId="0" xr:uid="{119F47BD-BB9E-4059-B26B-7A00F4141FBE}">
      <text>
        <r>
          <rPr>
            <b/>
            <sz val="9"/>
            <color indexed="81"/>
            <rFont val="Tahoma"/>
            <family val="2"/>
          </rPr>
          <t>Escriba el número de la meta, en orden consecutivo</t>
        </r>
      </text>
    </comment>
    <comment ref="D13" authorId="0" shapeId="0" xr:uid="{751BB42F-F6E4-422B-91AD-AD50D5510A18}">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3" authorId="0" shapeId="0" xr:uid="{66100535-6C62-4F58-A17C-0BE85EBD4F67}">
      <text>
        <r>
          <rPr>
            <b/>
            <sz val="9"/>
            <color indexed="81"/>
            <rFont val="Tahoma"/>
            <family val="2"/>
          </rPr>
          <t xml:space="preserve">Seleccione la opción que corresponda
</t>
        </r>
      </text>
    </comment>
    <comment ref="F13" authorId="0" shapeId="0" xr:uid="{2A83FE2C-B2C1-4597-A76A-578AAE54FC34}">
      <text>
        <r>
          <rPr>
            <b/>
            <sz val="9"/>
            <color indexed="81"/>
            <rFont val="Tahoma"/>
            <family val="2"/>
          </rPr>
          <t>Indique un nombre corto que refleje lo que pretende medir. 
Ej. Porcentaje de giros acumulados</t>
        </r>
      </text>
    </comment>
    <comment ref="G13" authorId="0" shapeId="0" xr:uid="{D0800236-B4FE-4CB1-B3B9-634F81DF4156}">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3" authorId="0" shapeId="0" xr:uid="{9720355A-42B5-4521-A971-3991DAD0CBDD}">
      <text>
        <r>
          <rPr>
            <b/>
            <sz val="9"/>
            <color indexed="81"/>
            <rFont val="Tahoma"/>
            <family val="2"/>
          </rPr>
          <t>Valor inicial que se toma como referencia para comparar el avance de la meta. Es imporante indicar la magnitud, unidad de medida y la vigencia en la cual se obtuvo</t>
        </r>
      </text>
    </comment>
    <comment ref="I13" authorId="0" shapeId="0" xr:uid="{1AECC889-2B35-4962-8482-78F84CE03D6F}">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3" authorId="0" shapeId="0" xr:uid="{2208232E-487F-4B17-B920-92D360C002B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3" authorId="0" shapeId="0" xr:uid="{B30BBDB4-EC1D-4EA1-8538-25A32CED2539}">
      <text>
        <r>
          <rPr>
            <b/>
            <sz val="9"/>
            <color indexed="81"/>
            <rFont val="Tahoma"/>
            <family val="2"/>
          </rPr>
          <t xml:space="preserve">Indique la magnitud programada para el trimestre. </t>
        </r>
      </text>
    </comment>
    <comment ref="L13" authorId="0" shapeId="0" xr:uid="{31373292-3723-487A-8503-BD0B0A79E8B6}">
      <text>
        <r>
          <rPr>
            <b/>
            <sz val="9"/>
            <color indexed="81"/>
            <rFont val="Tahoma"/>
            <family val="2"/>
          </rPr>
          <t xml:space="preserve">Indique la magnitud programada para el trimestre. </t>
        </r>
      </text>
    </comment>
    <comment ref="M13" authorId="0" shapeId="0" xr:uid="{C846E2D7-3065-4128-8C76-51161E0D7C17}">
      <text>
        <r>
          <rPr>
            <b/>
            <sz val="9"/>
            <color indexed="81"/>
            <rFont val="Tahoma"/>
            <family val="2"/>
          </rPr>
          <t xml:space="preserve">Indique la magnitud programada para el trimestre. </t>
        </r>
      </text>
    </comment>
    <comment ref="N13" authorId="0" shapeId="0" xr:uid="{474117DA-14AA-4BAF-B752-1413A5718EC7}">
      <text>
        <r>
          <rPr>
            <b/>
            <sz val="9"/>
            <color indexed="81"/>
            <rFont val="Tahoma"/>
            <family val="2"/>
          </rPr>
          <t xml:space="preserve">Indique la magnitud programada para el trimestre. </t>
        </r>
      </text>
    </comment>
    <comment ref="O13" authorId="0" shapeId="0" xr:uid="{F1D07228-88D0-4309-9D4E-5EB885D7FDC6}">
      <text>
        <r>
          <rPr>
            <b/>
            <sz val="9"/>
            <color indexed="81"/>
            <rFont val="Tahoma"/>
            <family val="2"/>
          </rPr>
          <t>Indique la programación total de la vigencia. 
Debe ser coherente con la meta.</t>
        </r>
      </text>
    </comment>
    <comment ref="P13" authorId="0" shapeId="0" xr:uid="{FE21DFDB-AFF8-4147-B537-10C1B10248CA}">
      <text>
        <r>
          <rPr>
            <b/>
            <sz val="9"/>
            <color indexed="81"/>
            <rFont val="Tahoma"/>
            <family val="2"/>
          </rPr>
          <t xml:space="preserve">Indique el tipo de indicador: 
- Eficancia 
- Eficiencia 
- Efectividad </t>
        </r>
      </text>
    </comment>
    <comment ref="Q13" authorId="0" shapeId="0" xr:uid="{F21E4E22-60F3-48C1-9204-B22990CF58E2}">
      <text>
        <r>
          <rPr>
            <b/>
            <sz val="9"/>
            <color indexed="81"/>
            <rFont val="Tahoma"/>
            <family val="2"/>
          </rPr>
          <t>Indique la evidencia a presentar del cumplimiento de la meta. Se debe redactar de forma concreta y coherente con la meta</t>
        </r>
      </text>
    </comment>
    <comment ref="R13" authorId="0" shapeId="0" xr:uid="{1B621C19-38F6-4806-A4C4-B1C8550B782C}">
      <text>
        <r>
          <rPr>
            <b/>
            <sz val="9"/>
            <color indexed="81"/>
            <rFont val="Tahoma"/>
            <family val="2"/>
          </rPr>
          <t>Indique la herramienta o aplicativo donde reposa la información que da origen al entregable o en el que es posible contrastar o verificar la información de ser necesario.</t>
        </r>
      </text>
    </comment>
    <comment ref="S13" authorId="0" shapeId="0" xr:uid="{29D96EE3-F7F5-47F6-888D-8FBFF7195BF0}">
      <text>
        <r>
          <rPr>
            <b/>
            <sz val="9"/>
            <color indexed="81"/>
            <rFont val="Tahoma"/>
            <family val="2"/>
          </rPr>
          <t>Indique el área y grupo de trabajo (si se tiene), responsable de cumplir o ejecutar la meta</t>
        </r>
      </text>
    </comment>
    <comment ref="T13" authorId="0" shapeId="0" xr:uid="{F773CF66-93F3-45C1-8401-3500EA5DFE30}">
      <text>
        <r>
          <rPr>
            <b/>
            <sz val="9"/>
            <color indexed="81"/>
            <rFont val="Tahoma"/>
            <family val="2"/>
          </rPr>
          <t>Indique la magnitud programada</t>
        </r>
      </text>
    </comment>
    <comment ref="U13" authorId="0" shapeId="0" xr:uid="{F5228218-2E22-4357-BBA2-F05EC2E0672D}">
      <text>
        <r>
          <rPr>
            <b/>
            <sz val="9"/>
            <color indexed="81"/>
            <rFont val="Tahoma"/>
            <family val="2"/>
          </rPr>
          <t>Indique la magnitud ejecutada. Corresponde al resultado de medir el indicador de la meta</t>
        </r>
      </text>
    </comment>
    <comment ref="V13" authorId="0" shapeId="0" xr:uid="{83E45AA4-B05B-44F9-939A-1584783024C0}">
      <text>
        <r>
          <rPr>
            <b/>
            <sz val="9"/>
            <color indexed="81"/>
            <rFont val="Tahoma"/>
            <family val="2"/>
          </rPr>
          <t>Es el resultado porcentual de dividir lo ejecutado vs. lo programado. En caso de sobre ejecución, el resultado máximo es el 100%</t>
        </r>
      </text>
    </comment>
    <comment ref="W13" authorId="0" shapeId="0" xr:uid="{988C4601-812E-40FE-85FE-3C09AFA1D7E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3" authorId="0" shapeId="0" xr:uid="{D0D90FBE-E6E2-4075-87AB-6F323F2D84BC}">
      <text>
        <r>
          <rPr>
            <b/>
            <sz val="9"/>
            <color indexed="81"/>
            <rFont val="Tahoma"/>
            <family val="2"/>
          </rPr>
          <t xml:space="preserve">Indicar el nombre concreto de la evidencia aportada. </t>
        </r>
      </text>
    </comment>
    <comment ref="Y13" authorId="0" shapeId="0" xr:uid="{B6305720-C9BD-47A6-9225-C9206B502FD0}">
      <text>
        <r>
          <rPr>
            <b/>
            <sz val="9"/>
            <color indexed="81"/>
            <rFont val="Tahoma"/>
            <family val="2"/>
          </rPr>
          <t>Indique la magnitud programada</t>
        </r>
      </text>
    </comment>
    <comment ref="Z13" authorId="0" shapeId="0" xr:uid="{49896E7A-471D-4CA3-B6D2-CA055AA84F85}">
      <text>
        <r>
          <rPr>
            <b/>
            <sz val="9"/>
            <color indexed="81"/>
            <rFont val="Tahoma"/>
            <family val="2"/>
          </rPr>
          <t>Indique la magnitud ejecutada. Corresponde al resultado de medir el indicador de la meta</t>
        </r>
      </text>
    </comment>
    <comment ref="AA13" authorId="0" shapeId="0" xr:uid="{6C4CA308-F62A-4560-A290-C6F961DD9EB9}">
      <text>
        <r>
          <rPr>
            <b/>
            <sz val="9"/>
            <color indexed="81"/>
            <rFont val="Tahoma"/>
            <family val="2"/>
          </rPr>
          <t>Es el resultado porcentual de dividir lo ejecutado vs. lo programado. En caso de sobre ejecución, el resultado máximo es el 100%</t>
        </r>
      </text>
    </comment>
    <comment ref="AB13" authorId="0" shapeId="0" xr:uid="{911B7D68-1818-41B4-A811-431278669113}">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3" authorId="0" shapeId="0" xr:uid="{BF2915B6-D49D-4DC1-86C3-8A2E656FD968}">
      <text>
        <r>
          <rPr>
            <b/>
            <sz val="9"/>
            <color indexed="81"/>
            <rFont val="Tahoma"/>
            <family val="2"/>
          </rPr>
          <t xml:space="preserve">Indicar el nombre concreto de la evidencia aportada. </t>
        </r>
      </text>
    </comment>
    <comment ref="AD13" authorId="0" shapeId="0" xr:uid="{5CCDF014-BF0B-42B7-92F7-6CBF58EA98EF}">
      <text>
        <r>
          <rPr>
            <b/>
            <sz val="9"/>
            <color indexed="81"/>
            <rFont val="Tahoma"/>
            <family val="2"/>
          </rPr>
          <t>Indique la magnitud programada</t>
        </r>
      </text>
    </comment>
    <comment ref="AE13" authorId="0" shapeId="0" xr:uid="{A3FA785E-EDEC-4164-99A5-88C5B890A708}">
      <text>
        <r>
          <rPr>
            <b/>
            <sz val="9"/>
            <color indexed="81"/>
            <rFont val="Tahoma"/>
            <family val="2"/>
          </rPr>
          <t>Indique la magnitud ejecutada. Corresponde al resultado de medir el indicador de la meta</t>
        </r>
      </text>
    </comment>
    <comment ref="AF13" authorId="0" shapeId="0" xr:uid="{005E4D9E-D1F6-4A46-8371-9EB40A9C2F76}">
      <text>
        <r>
          <rPr>
            <b/>
            <sz val="9"/>
            <color indexed="81"/>
            <rFont val="Tahoma"/>
            <family val="2"/>
          </rPr>
          <t>Es el resultado porcentual de dividir lo ejecutado vs. lo programado. En caso de sobre ejecución, el resultado máximo es el 100%</t>
        </r>
      </text>
    </comment>
    <comment ref="AG13" authorId="0" shapeId="0" xr:uid="{F4977502-E86B-42EE-B00B-334848FCB9A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3" authorId="0" shapeId="0" xr:uid="{07F8A95D-778F-4057-9D7F-FC1A1EDBDEC6}">
      <text>
        <r>
          <rPr>
            <b/>
            <sz val="9"/>
            <color indexed="81"/>
            <rFont val="Tahoma"/>
            <family val="2"/>
          </rPr>
          <t xml:space="preserve">Indicar el nombre concreto de la evidencia aportada. </t>
        </r>
      </text>
    </comment>
    <comment ref="AI13" authorId="0" shapeId="0" xr:uid="{1CF6DDD2-D0F7-497B-A878-3984E176C12A}">
      <text>
        <r>
          <rPr>
            <b/>
            <sz val="9"/>
            <color indexed="81"/>
            <rFont val="Tahoma"/>
            <family val="2"/>
          </rPr>
          <t>Indique la magnitud programada</t>
        </r>
      </text>
    </comment>
    <comment ref="AJ13" authorId="0" shapeId="0" xr:uid="{978B8E67-E2CF-4EA1-B0E8-C23EE154AD33}">
      <text>
        <r>
          <rPr>
            <b/>
            <sz val="9"/>
            <color indexed="81"/>
            <rFont val="Tahoma"/>
            <family val="2"/>
          </rPr>
          <t>Indique la magnitud ejecutada. Corresponde al resultado de medir el indicador de la meta</t>
        </r>
      </text>
    </comment>
    <comment ref="AK13" authorId="0" shapeId="0" xr:uid="{7949A3C4-FD79-41C9-B393-15F71C2BB313}">
      <text>
        <r>
          <rPr>
            <b/>
            <sz val="9"/>
            <color indexed="81"/>
            <rFont val="Tahoma"/>
            <family val="2"/>
          </rPr>
          <t>Es el resultado porcentual de dividir lo ejecutado vs. lo programado. En caso de sobre ejecución, el resultado máximo es el 100%</t>
        </r>
      </text>
    </comment>
    <comment ref="AL13" authorId="0" shapeId="0" xr:uid="{F1983010-98A0-4525-A8F5-BC9974C9F9F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3" authorId="0" shapeId="0" xr:uid="{517F2593-F76E-4236-90C8-0209530447DA}">
      <text>
        <r>
          <rPr>
            <b/>
            <sz val="9"/>
            <color indexed="81"/>
            <rFont val="Tahoma"/>
            <family val="2"/>
          </rPr>
          <t xml:space="preserve">Indicar el nombre concreto de la evidencia aportada. </t>
        </r>
      </text>
    </comment>
    <comment ref="AN13" authorId="0" shapeId="0" xr:uid="{A3C321AB-87DC-4E7F-8C8F-8F767BB0A1DF}">
      <text>
        <r>
          <rPr>
            <b/>
            <sz val="9"/>
            <color indexed="81"/>
            <rFont val="Tahoma"/>
            <family val="2"/>
          </rPr>
          <t>Indique la magnitud total programada para la vigencia</t>
        </r>
      </text>
    </comment>
    <comment ref="AO13" authorId="0" shapeId="0" xr:uid="{FC771540-1D2C-4B21-9686-7D6684444881}">
      <text>
        <r>
          <rPr>
            <b/>
            <sz val="9"/>
            <color indexed="81"/>
            <rFont val="Tahoma"/>
            <family val="2"/>
          </rPr>
          <t xml:space="preserve">Indique la magnitud ejecutada acumulada para la vigencia </t>
        </r>
      </text>
    </comment>
    <comment ref="AP13" authorId="0" shapeId="0" xr:uid="{1ECDFD14-21A6-444C-BF6C-3E8B35E647CC}">
      <text>
        <r>
          <rPr>
            <b/>
            <sz val="9"/>
            <color indexed="81"/>
            <rFont val="Tahoma"/>
            <family val="2"/>
          </rPr>
          <t>Es el resultado porcentual de dividir lo ejecutado vs. lo programado. En caso de sobre ejecución, el resultado máximo es el 100%</t>
        </r>
      </text>
    </comment>
    <comment ref="AQ13" authorId="0" shapeId="0" xr:uid="{308CE112-015B-49F8-A4DA-7DB95EB2D67D}">
      <text>
        <r>
          <rPr>
            <b/>
            <sz val="9"/>
            <color indexed="81"/>
            <rFont val="Tahoma"/>
            <family val="2"/>
          </rPr>
          <t>Es la descripción detallada de los avances y logros obtenidos con la ejecución de la meta acumulados para la vigencia</t>
        </r>
      </text>
    </comment>
    <comment ref="D18" authorId="0" shapeId="0" xr:uid="{CD94BD62-55DA-4C1E-96B6-1A5F6A4412D7}">
      <text>
        <r>
          <rPr>
            <b/>
            <sz val="9"/>
            <color indexed="81"/>
            <rFont val="Tahoma"/>
            <family val="2"/>
          </rPr>
          <t>Promedio obtenido para el periodo x 80%</t>
        </r>
      </text>
    </comment>
    <comment ref="D22" authorId="0" shapeId="0" xr:uid="{9871DD7B-59A9-4D33-830E-91A8A028A8A2}">
      <text>
        <r>
          <rPr>
            <b/>
            <sz val="9"/>
            <color indexed="81"/>
            <rFont val="Tahoma"/>
            <family val="2"/>
          </rPr>
          <t>Promedio obtenido en las metas transversales para el periodo x 20%</t>
        </r>
      </text>
    </comment>
    <comment ref="D23" authorId="0" shapeId="0" xr:uid="{30E82D26-5BE8-4336-B590-55EFD66077D4}">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<sst xmlns="http://schemas.openxmlformats.org/spreadsheetml/2006/main" count="260" uniqueCount="150">
  <si>
    <r>
      <rPr>
        <b/>
        <sz val="14"/>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FOMENTO Y PROTECCIÓN DE LOS DERECHOS ÉTNICOS</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</si>
  <si>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Versión: 1</t>
    </r>
    <r>
      <rPr>
        <sz val="11"/>
        <color theme="1"/>
        <rFont val="Calibri Light"/>
        <family val="2"/>
        <scheme val="major"/>
      </rPr>
      <t xml:space="preserve">
</t>
    </r>
    <r>
      <rPr>
        <b/>
        <sz val="11"/>
        <color theme="1"/>
        <rFont val="Calibri Light"/>
        <family val="2"/>
        <scheme val="major"/>
      </rPr>
      <t xml:space="preserve">Vigencia desde: </t>
    </r>
    <r>
      <rPr>
        <sz val="11"/>
        <color theme="1"/>
        <rFont val="Calibri Light"/>
        <family val="2"/>
        <scheme val="major"/>
      </rPr>
      <t>23-01 de</t>
    </r>
    <r>
      <rPr>
        <b/>
        <sz val="11"/>
        <color theme="1"/>
        <rFont val="Calibri Light"/>
        <family val="2"/>
        <scheme val="major"/>
      </rPr>
      <t xml:space="preserve"> </t>
    </r>
    <r>
      <rPr>
        <sz val="11"/>
        <color theme="1"/>
        <rFont val="Calibri Light"/>
        <family val="2"/>
        <scheme val="major"/>
      </rPr>
      <t xml:space="preserve"> 2023
</t>
    </r>
    <r>
      <rPr>
        <b/>
        <sz val="11"/>
        <color theme="1"/>
        <rFont val="Calibri Light"/>
        <family val="2"/>
        <scheme val="major"/>
      </rPr>
      <t>Caso HOLA:</t>
    </r>
    <r>
      <rPr>
        <sz val="11"/>
        <color theme="1"/>
        <rFont val="Calibri Light"/>
        <family val="2"/>
        <scheme val="major"/>
      </rPr>
      <t xml:space="preserve"> 291736</t>
    </r>
  </si>
  <si>
    <t>VIGENCIA DE LA PLANEACIÓN 2023</t>
  </si>
  <si>
    <t>DEPENDENCIAS ASOCIADAS</t>
  </si>
  <si>
    <t>Dirección de Asuntos Étnicos
Subdirección de Asuntos Indígenas y Rrom
Subdirección de Asuntos para Comunidades Negras, Afrocolombianas, Raizales y Palenqueras</t>
  </si>
  <si>
    <t>CONTROL DE CAMBIOS</t>
  </si>
  <si>
    <t>VERSIÓN</t>
  </si>
  <si>
    <t>FECHA</t>
  </si>
  <si>
    <t>DESCRIPCIÓN DE LA MODIFICACIÓN</t>
  </si>
  <si>
    <t>07 de junio de 2023</t>
  </si>
  <si>
    <t>Publicación del plan de gestión aprobado. Caso HOLA: 325096</t>
  </si>
  <si>
    <t>28 de julio de 2023</t>
  </si>
  <si>
    <t>Para el seguno trimestre de la vigencia 2023, el Plan de Gestión del proceso Derechos etnicos alcanzó un nivel de desempeño del  96,50% y  35,68% del acumulado para la vigencia.</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</si>
  <si>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</si>
  <si>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</si>
  <si>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</si>
  <si>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</si>
  <si>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</si>
  <si>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</si>
  <si>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</si>
  <si>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</si>
  <si>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</si>
  <si>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</si>
  <si>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</si>
  <si>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</si>
  <si>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</si>
  <si>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</si>
  <si>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</si>
  <si>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</si>
  <si>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</si>
  <si>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</si>
  <si>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</si>
  <si>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</si>
  <si>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</si>
  <si>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</si>
  <si>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</si>
  <si>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</si>
  <si>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</si>
  <si>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</si>
  <si>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</si>
  <si>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</si>
  <si>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</si>
  <si>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</si>
  <si>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</si>
  <si>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</si>
  <si>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</si>
  <si>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Brindar atención oportuna y de calidad a los diferentes sectores poblacionales, generando relaciones de confianza y respeto por la diferencia.</t>
  </si>
  <si>
    <t>Prestar atención al 100% de la población que acuda a los espacios de atención diferenciada (EAD),  como respuesta a las necesidades o problemáticas de los grupos étnicos.</t>
  </si>
  <si>
    <t>Gestión</t>
  </si>
  <si>
    <t>Porcentaje de atención a las personas que acuden a los espacios de atención diferenciada</t>
  </si>
  <si>
    <t>(Número de personas atendidas en  los espacios de atención diferenciada  / Número total de las personas que acuden a los espacios de atención diferenciada)*100%</t>
  </si>
  <si>
    <t xml:space="preserve">10968 Atenciones prestadas de enero a septiembre de 2022, en los Espacios de Atención Diferenciada - EAD. </t>
  </si>
  <si>
    <t>Constante</t>
  </si>
  <si>
    <t>Porcentaje de atención en los EAD*
*Este corresponde a las atenciones realizadas en el correspondiente periodo de seguimiento</t>
  </si>
  <si>
    <t>N/A</t>
  </si>
  <si>
    <t>Eficacia</t>
  </si>
  <si>
    <t>Informes de seguimiento trimestral</t>
  </si>
  <si>
    <t xml:space="preserve">Formatos que evidencian la atención de los usuarios en cada uno de los servicios que se prestan en los EAD </t>
  </si>
  <si>
    <t>Los servicios prestados en los EAD contribuyen a empoderar los procesos de las comunidades y pueblos étnicos, para el fortalecimiento de su identidad, así como, la apropiación de sus usos y costumbres para la pervivencia, a través de sus saberes, derechos y fomento de su cosmovisión y cosmogonía propia. Durante el 2do trimestre de 2023 se han prestado 3.873 atenciones y servicios en los EAD, así:
Casa del Pensamiento Indígena: 2.499 atenciones
CONFIA: 520 atenciones
Emancipation Raizal Plies:315 atenciones
Posa Wiwa: 308 atenciones
Casa de los Derechos Gitanos: 231 atenciones</t>
  </si>
  <si>
    <t>Informe trimestral de la prestación de servicios en los Espacios de Atención Diferenciada - EAD.</t>
  </si>
  <si>
    <t>Realizar 3  Informes ejecutivos que evidencie los avances en la implementación de los Planes Integrales de Acciones Afirmativas para grupos étnicos.</t>
  </si>
  <si>
    <t>Número de Informes de avance en la  implementación de los Planes Integrales de Acciones afirmativas para grupos étnicos.</t>
  </si>
  <si>
    <t>Sumatoria  de informes de seguimiento realizados</t>
  </si>
  <si>
    <t>2 informes presentados en la vigencia   2022</t>
  </si>
  <si>
    <t>Suma</t>
  </si>
  <si>
    <t xml:space="preserve">Informes de avance  a la implementación de los PIAA grupos étnicos </t>
  </si>
  <si>
    <t xml:space="preserve"> Informes trimestrales de avance a la implementación de los Planes Integrales de Acciones Afirmativas</t>
  </si>
  <si>
    <t xml:space="preserve"> Informes trimestrales de avance a la implementación de los PIAA, que evidencien los avances en el impacto de las acciones afirmativas,  con base en los  informes que reportan los Sectores Distritales.</t>
  </si>
  <si>
    <t>En el marco del seguimiento a la implementación de las acciones afirmativas concertadas con la comunidades étnicas de Plan Integral de Acciones Afirmativa  durante el segundo trimestre se participo en  jornadas de trabajo con los sectores del distrito tales como, Gobierno, Planeación, Mujer, Salud, Integración Social, Ambiente, Educación, Desarrollo Económico, en las que se establecen diálogos que permitan el avance de las acciones, estableciendo planes de trabajo para la implementación y materialización de las mismas.</t>
  </si>
  <si>
    <t>Informe trimestral del avance del seguimiento a los PIAA.</t>
  </si>
  <si>
    <t xml:space="preserve">No programada </t>
  </si>
  <si>
    <t>No programada</t>
  </si>
  <si>
    <t>Realizar 3 Informes del avance en la implementación del Plan de vida del Pueblo Muisca de Bosa.</t>
  </si>
  <si>
    <t xml:space="preserve">Número de Informes de avance en la  implementación del Plan de vida de la Comunidad Muisca de Bosa </t>
  </si>
  <si>
    <t>Sumatoria de informes de seguimiento realizados</t>
  </si>
  <si>
    <t>4 informes trimestrales 2022</t>
  </si>
  <si>
    <t xml:space="preserve">Informes de avance  a la implementación del Plan de vida del Pueblo Muisca de Bosa </t>
  </si>
  <si>
    <t xml:space="preserve">Informes trimestrales de avance  a la implementación del Plan de vida del Pueblo Muisca de Bosa </t>
  </si>
  <si>
    <t xml:space="preserve"> Informes trimestrales de avance a la implementación del Plan de vidad del Pueblo Muisca de Bosa </t>
  </si>
  <si>
    <t>Subdirección de Asuntos Indígenas y Rrom</t>
  </si>
  <si>
    <t>El equipo ha avanzado en un dialogo acertado en diferentes espacios para la construcción del plan de acción concertado definiendo las metodologías de trabajo, avanzado en los siguientes
temas:
• Construcción de metodologías para escenarios comunitarios que dan impacto a los factores estratégicos del proceso de implementación.
• Construcción de cronograma con los grupos, consejos y autoridades iniciando los encuentros comunitarios
• Socialización de los resultados de la investigación y retroalimentación de las proyección, generando el proceso de apropiación.
• Acompañamiento espiritual a los procesos de Plan de Vida de la comunidad indígena Muisca de Bosa “palabra que cuida y protege la semilla” y a los procesos de consulta previa por el plan parcial el edén el descanso.</t>
  </si>
  <si>
    <t>Informe</t>
  </si>
  <si>
    <t>Realizar 3 Informes de avance de la reformulación de las políticas públicas étnicas</t>
  </si>
  <si>
    <t>Número de Informes de avance de la reformulación de las políticas públicas étnicas</t>
  </si>
  <si>
    <t xml:space="preserve">Informes de avance de la reformulación de las políticas públicas étnicas </t>
  </si>
  <si>
    <t xml:space="preserve">Informes trimestrales de avance de la reformuación de las políticas públicas étnicas </t>
  </si>
  <si>
    <t xml:space="preserve"> Informes trimestrales de avance de la reformuación de las políticas públicas étnicas </t>
  </si>
  <si>
    <t>Dirección de Asuntos Étnicos</t>
  </si>
  <si>
    <t>Durante el segundo trimestre se radicaron ante la Secretaría Distrital de Planeación los documentos de diagnóstico de las políticas públicas para los Pueblos Indígenas y para el Pueblo Rrom o Gitano. En lo relacionado con la ruta para la fase de Formulación, se concertaron los planes de trabajo con las instancias consultivas de los grupos étnicos para adelantar esta fase; Así mismo, se capacitaron y fortalecieron los equipos internos de las Subdirecciones y a las organizaciones ORFA, Kuagro Moná Ri Palenque y la Consultiva de Comunidades Negras, respecto de la metodología CONPES para la fase de Formulación. También, se articuló con PNUD, DAE, OAP y SGGD en lo relacionado con la operatividad para la implementación de esta fase.
Por parte de la OAP se elaboró la propuesta de banco de productos para estas políticas, la cual fue socializada a los Sectores del Distrito.</t>
  </si>
  <si>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</si>
  <si>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</si>
  <si>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</si>
  <si>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</si>
  <si>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</si>
  <si>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</si>
  <si>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</si>
  <si>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</si>
  <si>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</si>
  <si>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</si>
  <si>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</si>
  <si>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Subsecretaría para la Gobernabilidad y Garantía de Derechos (Calificación 43%): 
Consumo de papel: Reporte de consumo de papel hasta el mes de junio
Jornada presencial: Obtuvó calificación de 56% en la evaluación efectuada en la jornada.
Participación: Crecimiento verde(0 participantes), Día Internacional del agua. ( 0 participante).
Semana ambiental: ciclopaseo (0 participantes), Taller compostaje ( 0 participantes), caminata (0 participantes) , jardín vertical (0 participantes), Museo del Mar (0 participantes), feria ambiental (0 participanes), saberes ancestrales ( 0 participantes)
Dirección de Asuntos Étnicos (calificación 43%)
Consumo de papel: Reporte hasta el mes de junio de 2023.
Jornada presencial: Obtuvó calificación de 53% en la evaluación efectuada en la jornada.
Participación: Crecimiento verde(0 participantes), Día Internacional del agua. ( 0 participante).
Crecimiento verde(0 participantes), Día Internacional del agua. ( 0 participante).
Semana ambiental: ciclopaseo (0 participantes), Taller compostaje ( 0 participantes), caminata (0 participantes) , jardín vertical (0 participantes), Museo del Mar (0 participantes), feria ambiental (0 participanes), saberes ancestrales ( 0 participantes).
Subdirección de Asuntos Indígenas y Rrom (calificación 38%)
Consumo de papel: No se evidencian reportes en el periodo revisado.
Jornada presencial: Obtuvó calificación de 68% en la evaluación efectuada en la jornada.
Participación: Crecimiento verde(0 participantes), Día Internacional del agua. ( 0 participante).
Semana ambiental: ciclopaseo (0 participantes), Taller compostaje ( 0 participantes), caminata (0 participantes) , jardín vertical (0 participantes), Museo del Mar (0 participantes), feria ambiental (1 participanes), saberes ancestrales ( 0 participantes)
Subdirección de Asuntos para Comunidades Negras, Afrocolombianas, Raizales y Palenqueras (Calificación 28%).
Consumo de papel: No se evidencian reportes en el periodo revisado.
Jornada presencial: Obtuvó calificación de 68% en la evaluación efectuada en la jornada.
Participación: Crecimiento verde(0 participantes), Día Internacional del agua. ( 0 participante).
Participación: Crecimiento verde(0 participantes), Día Internacional del agua. ( 0 participante).
Semana ambiental: ciclopaseo (0 participantes), Taller compostaje ( 0 participantes), caminata (0 participantes) , jardín vertical (0 participantes), Museo del Mar (0 participantes), feria ambiental (2 participanes), saberes ancestrales ( 0 participantes)</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</si>
  <si>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</si>
  <si>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</si>
  <si>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</si>
  <si>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</si>
  <si>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</si>
  <si>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</si>
  <si>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</si>
  <si>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 xml:space="preserve">Se actualizaron los documentos programados durante el II trimestre. </t>
  </si>
  <si>
    <t xml:space="preserve">Listado maestro de documentos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</si>
  <si>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</si>
  <si>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</si>
  <si>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</si>
  <si>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</si>
  <si>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</si>
  <si>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</si>
  <si>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 xml:space="preserve">https://gobiernobogota-my.sharepoint.com/:f:/g/personal/miguel_cardozo_gobiernobogota_gov_co/Em3Cl6hCPQhDioiu_JLgoPYBkPVfsju4ScZS7Z6vKKn1PQ?e=Q2RSJH  
 </t>
  </si>
  <si>
    <t>Dia del sistema de gestion 22 de Junio de 2023</t>
  </si>
  <si>
    <t>Total metas transversales (20%)</t>
  </si>
  <si>
    <t xml:space="preserve">Total plan de gestión </t>
  </si>
  <si>
    <t>Retadora (mejora)</t>
  </si>
  <si>
    <t xml:space="preserve">Informe de avance de la meta </t>
  </si>
  <si>
    <t>Los servicios prestados en los EAD contribuyen a empoderar los procesos de las comunidades y pueblos étnicos, para el fortalecimiento de su identidad, así como, la apropiación de sus usos y costumbres para la pervivencia, a través de sus saberes, derechos y fomento de su cosmovisión y cosmogonía propia. Durante el 3er trimestre de 2023 se han prestado 6.093 atenciones y servicios en los EAD, así:
Casa Indigena: 4.261
CONFIA: 535
Posa Wiwa: 354
Casa Gitana: 572
Emancipation Raizal Plies: 371</t>
  </si>
  <si>
    <t>Durante el tercer trimestre de la vigencia 2023, se realiza la recepción en su totalidad de las matrices del II Trimestre del 2023, con la información de los Sectores de la Administración Distrital, se realiza el proceso de consolidación y revisión interna, para posteriormente enviarlas a revisión a la Oficina Asesora de Planeación. 
 Se logró avanzar en la validación de las acciones afirmativas que los sectores han reportado en la matriz de seguimiento correspondiente al primer y segundo trimestre del año 2023, este ejerció de validó en el espacio de la consultiva distrital de comunidades negras, Afrocolombianas. Durante el trimestre se logró el proceso de articulación y concertación del plan de acción de los productos para el capítulo Palenquero en la reformulación de la Política pública negra-afrocolombiana, con los sectores del distrito. Además, se materializaron dos acciones afirmativas con los sectores de Planeación y Mujer.</t>
  </si>
  <si>
    <t>Durante el 3er trimestre se planearon, desarrollaron y retroalimentaron las actividades comunitarias en el marco de la implementación del Plan de Vida en su componente de Gobernabilidad. se realizó el acompañamiento a las acciones interinstitucionales en el marco de la implementación del Plan de Vida de la comunidad indígena Muisca de Bosa. En el marco del proceso de seguimiento al cumplimiento de los acuerdos de consulta previa por el Plan Parcial el Edén el Descanso, se avanzó en la revisión del estado actual de los acuerdos y construir una matriz de esta revisión. 
Para este trimestre se realizó comité de seguimiento en el cual se presentaron las metodologías de los espacios y los indicadores críticos del proceso de seguimiento y cumplimiento de los acuerdos de consulta previa. Para este periodo se acompañaron 12  espacios comunitarios, estructurados e implementados por el equipo, en miras del proceso de concertación con la comunidad para la implementación del Plan de Vida.</t>
  </si>
  <si>
    <t xml:space="preserve">Informe </t>
  </si>
  <si>
    <t xml:space="preserve">Durante el periodo de reporte se implementaron actividades de la ruta sectorial y de la ruta con comunidades, que tenían como objetivo preparar a ambos actores para la concertación de los productos, mediante la construcción de las propuestas de productos que harán parte del plan de acción de las políticas públicas étnicas. También, se realizaron jornadas de capacitación frente a la metodología CONPES D.C., con el fin de unificar criterios técnicos y metodológicos. 
Culminada la fase de alistamiento, que tuvo como producto principal las propuestas de plan de acción, construidas por cada grupo étnico de manera autónoma y participativa, se convocaron a las mesas mixtas de concertación de productos entre los espacios consultivos de los grupos étnicos y los sectores de la administración distrital. Así, durante la última semana de agosto y todo el mes de septiembre se llevaron a cabo las mesas de concertación con los 4 grupos étnicos (incluyendo los dos capítulos Palenquero y Muisca), y los 14 Sectores de la Administración Distrital, lo que da un aproximado de 84 mesas de concertación. 
Además, durante el periodo de reporte, paralelo a las jornadas de concertación, se ha remitido a los sectores del Distrito los productos concertados con el objetivo de que estos elaboren las matrices de plan de acción, según la metodología CONPES. Adicionalmente, desde la Oficina Asesora de Planeación se realizó una capacitación a los equipos técnicos de la Dirección de Asuntos Étnicos y sus dos Subdirecciones, sobre la elaboración de los indicadores de resultado que deben ir asociados al plan de acción de cada política pública étnica. </t>
  </si>
  <si>
    <t>Jornadas de capacitación sobre el sistema de gestión realizadas 20 de septiembre de 2023</t>
  </si>
  <si>
    <t xml:space="preserve">Actualizacion de documentos </t>
  </si>
  <si>
    <t>Para el tercer  trimestre de la vigencia 2023, el Plan de Gestión del proceso Derechos etnicos alcanzó un nivel de desempeño del  100,00% y  64,92% del acumulado para la vigencia.</t>
  </si>
  <si>
    <t>31 de octubre de 2023</t>
  </si>
  <si>
    <t xml:space="preserve">Listado de asistencia </t>
  </si>
  <si>
    <t>26 de enero de 2024</t>
  </si>
  <si>
    <t xml:space="preserve">Meta no programada </t>
  </si>
  <si>
    <t>Subsecretaría para la Gobernabilidad y Garantía de Derechos (53%) 
Consumo de papel: El reporte de consumo de papel cuenta con fecha de última actualización del mes de julio de 2023.
Política Ambiental: Participan tres (3) personas de la dependencia.
Participación: 
Cero papel:no participó ningún repsentante de la dependencia en la jornada.
Fuentes no convencionales de energía: participó una (1)  persona de la dependencia
Dirección de Asuntos Étnicos(67%) 
Consumo de papel: El reporte de consumo de papel cuenta con fecha de última actualización del mes de diciembre de 2023.
Política Ambiental: Participa una (1) persona de la dependencia.
Participación: 
Cero papel:participó una (1) persona de la dependencia
Fuentes no convencionales de energía: participaron cuatro (4)  persona de la dependencia
Subdirección de Asuntos Indígenas y Rrom(40%) 
Consumo de papel: El reporte de consumo de papel cuenta con fecha de última actualización del mes de noviembre de 2023.
Política Ambiental: No participó nadie de la depdendencia.
Participación: 
Cero papel:no participó ningún representante de la dependencia en la jornada.
Fuentes no convencionales de energía: no participó ningún representante de la dependencia en la jornada.
Subdirección de Asuntos para Comunidades Negras, Afrocolombianas, Raizales y Palenqueras (37%) 
Consumo de papel: El reporte de consumo de papel cuenta con fecha de última actualización del mes de julio de 2023.
Política Ambiental: Participó una (1) persona de la dependencia.
Participación: 
Cero papel:no participó ningún representante de la dependencia en la jornada.
Fuentes no convencionales de energía: no participó ningún representante de la dependencia en la jornada.</t>
  </si>
  <si>
    <t>Reporte de meta ambiental de la OAP</t>
  </si>
  <si>
    <t xml:space="preserve">100% de cumplimiento de la meta acumulada para la vigencia 2023
Listado maestro de documentos </t>
  </si>
  <si>
    <t>100% de cumplimiento de la meta acumulada para la vigencia 2023.
Dia del sistema de gestion 22 de Junio de 2023 y 20 de septembre de 2023</t>
  </si>
  <si>
    <t>46,72% de cumplimiento de la meta acumulada para la vigencia 2023</t>
  </si>
  <si>
    <t>Los servicios prestados en los EAD contribuyen a empoderar los procesos de las comunidades y pueblos étnicos, para el fortalecimiento de su identidad, así como, la apropiación de sus usos y costumbres para la pervivencia, a través de sus saberes, derechos y fomento de su cosmovisión y cosmogonía propia. Durante el 4to trimestre de 2023 se han prestado xxx atenciones y servicios en los EAD, así: 3.433
Casa Indigena: 2.328
CONFIA: 382
Posa Wiwa: 259
Casa Gitana: 230
Emancipation Raizal Plies: 234</t>
  </si>
  <si>
    <t>Informe de la prestación de servicios en los Espacios de Atención Diferenciada - EAD.</t>
  </si>
  <si>
    <t>Durante el cuarto trimestre de la vigencia 2023, se realiza la recepción en su totalidad de las matrices del III Trimestre del 2023, con la información de los Sectores de la Administración Distrital, se realiza el proceso de consolidación y revisión interna, para posteriormente enviarlas a revisión a la Oficina Asesora de Planeación y la Secretaría Distrital de Planeación.</t>
  </si>
  <si>
    <t>Informe del avance del seguimiento a los PIAA.</t>
  </si>
  <si>
    <t>En marco del proceso de implementación del Plan de Vida de la comunidad indígena Muisca de Bosa “palabra que cuida y protege la semilla”, en su componente de articulación institucional con la secretaria de Gobierno se realizaron actividades de fortalecimiento al Gobierno Propio con los consejos de la comunidad, generando espacios de retroalimentación sobre la estructuración, organización, apropiación y trasmisión del concepto de la gobernabilidad Propia, obteniendo tres mandatos aprobados por la comunidad referidos en tres componentes; la estructuración de mandatos, la regulación del proceso de votaciones y la estructuración de la Asamblea General, identificando la ruta que generara participación comunitaria en este proceso.</t>
  </si>
  <si>
    <t>La meta se encuentra cumplida al 100%, de acuerdo al ciclo de política CONPES D.C y resultado del proceso de participación, y concertación de los productos del plan de acción entre las Comunidades y los Sectores para las cuatro políticas, se elaboraron 4 documentos CONPES y sus planes de acción, de las políticas públicas étnicas reformuladas.
Documento CONPES política pública Pueblos Indígenas – capítulo Muisca (Anexo 1)
Plan de acción política pública Pueblos Indígenas – capítulo Muisca (Anexo 2)
Documento CONPES política pública Comunidades Afrocolombianas y Capítulo Palenquero (Anexo 3)
Plan de acción Comunidades Afrocolombianas (Anexo 4)
Plan de acción Comunidad Palenquera (Anexo 5)
Documento CONPES política pública Comunidad Raizal (Anexo 6)
Plan de acción política pública Comunidad Raizal (Anexo 7)
Documento CONPES política pública Pueblo Rrom (Anexo 8)
Plan de acción política pública Pueblo Rrom (Anexo 9)</t>
  </si>
  <si>
    <t>Durante la vigencia 2023, se dio cumplimiento a la meta acumulada del 100% ,  han funcionado los espacios de Atención Diferenciada - EAD, prestando servicios a las comunidades y pueblos étnnicos, así:
Total atenciones acumuladas 2023:16.655, así:
Casa Indigena: 11.541
CONFIA: 1.668
Posa Wiwa: 1.210
Casa Gitana:1.122
Emancipation Raizal Plies: 1.114</t>
  </si>
  <si>
    <t>Se realizó seguimiento al 100%  de  los Planes dIntegrales de las Acciónes Afirmativas - PIAA, se realizó articulación con los sectrores de la administración, se hizo recepción, consolidación y revisión de las matrices de seguimiento a las Acciones Afirmativas, que trimestralmente se solicitaron a los Sectores, luego se han remitido a la Oficina Asesora de Planeación -OAP y a la Secretaría Distrital de Planeación, para revisión y lo pertinente, su posterior publicación. Se realiza el informe de seguimiento a los Planes de Acciones Afirmativas – PIAA.</t>
  </si>
  <si>
    <t>La meta para el 2023 se dio cumplimiento a la meta  del 100% 
Seplanteó tres escenarios centrales para este año; desarrollar espacios propios de fortalecimiento a la gobernabilidad, generar espacios de concertación institucional para la implementación del Plan de vida de la comunidad indígena Muisca de Bosa “Palabra que cuida y protege la semilla”y apoyar técnicamente las sesiones de seguimiento, así como las mesas técnicas para garantizar el cumplimiento de los acuerdos de la consulta previa por el plan parcial el edén el descanso. De lo anterior se debe resaltar la importancia de la articulación y participación comunitaria que brindo herramientas para el cumplimiento del proceso de implementación del Plan de Vida de la comunidad, así mismo el dialogo interinstitucional permitió evidenciar los avances para la firma del decreto de modificación del Plan parcial el edén el descanso y finalmente, se establecieron rutas para iniciar el proceso de implementación de los acuerdos que dependían de la firma del decreto.</t>
  </si>
  <si>
    <t>Se da cumplimiento de la meta al 100% para la vgencia 2023: 
Para la reformulación de las Políticas Públicas Étnicas, en la etapa de agenda pública se logró desarrollar el proceso de participación conforme a usos y costumbres de las Comunidades, generando espacios de análisis propios de discusión y reflexión frente a las problemáticas de los grupos étnicos, estrategia que fue complementada con talleres que se realizaron con todos los sectores del Distrito, con las alcaldías locales. Resultado de esta etapa de participación y como se refleja en los documentos diagnósticos y factores estratégicos, así como los documentos CONPES, se identificaron a partir de las problemáticas, los puntos críticos y factores estratégicos que vehicularon la transformación y la elaboración de los objetivos y resultados de política, así como un plan de acción con productos coherentes que buscan superar estas problemáticas.
La etapa de formulación se desarrolló a través de una ruta metodológica, que al igual que todo el proceso garantizara la participación conforme lo establece el convenio 169 de la OIT y el bloque de constitucionalidad concertando los planes de trabajo con los grupos étnicos y sectores, de manera que se garantizara una etapa preparatoria y de propuestas de productos, lo cual permitiera la generación de las mesas mixtas en donde se concertaron los productos del plan de acción entre las Comunidades y los Sectores.
Finalmente, y resultado del proceso se cuentan con los 4 documentos CONPES con sus planes de acción, desarrollados en garantía de la participación étnica, y de la salvaguarda de los derechos individuales y colectivos de las comunidades, con estrategias concretas que buscan superar las causas por las cuales se reformularon las políticas que precisamente es contar con un instrumento de planeación capaz de evaluar la superación de brechas y problemáticas de los grupos étnicos en Bogotá.</t>
  </si>
  <si>
    <t xml:space="preserve">Para el cuarto trimestre de la vigencia 2023, el Plan de Gestión del proceso Derechos etnicos alcanzó un nivel de desempeño del  89,19% y  96,45% del acumulado para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</si>
</sst>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name val="Calibri"/>
      <family val="2"/>
      <scheme val="minor"/>
    </font>
    <font>
      <b/>
      <u/>
      <sz val="11"/>
      <color theme="1"/>
      <name val="Calibri Light"/>
      <family val="2"/>
      <scheme val="major"/>
    </font>
    <font>
      <u/>
      <sz val="11"/>
      <color theme="10"/>
      <name val="Calibri"/>
      <family val="2"/>
      <scheme val="minor"/>
    </font>
    <font>
      <sz val="11"/>
      <color theme="8" tint="-0.249977111117893"/>
      <name val="Calibri Light"/>
      <family val="2"/>
      <scheme val="major"/>
    </font>
    <font>
      <sz val="11"/>
      <color theme="8" tint="-0.249977111117893"/>
      <name val="Calibri"/>
      <family val="2"/>
      <scheme val="minor"/>
    </font>
    <font>
      <u/>
      <sz val="11"/>
      <color theme="8" tint="-0.249977111117893"/>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9" fontId="4" fillId="0" borderId="0" applyFont="0" applyFill="0" applyBorder="0" applyAlignment="0" applyProtection="0"/>
    <xf numFmtId="0" fontId="15" fillId="0" borderId="0" applyNumberFormat="0" applyFill="0" applyBorder="0" applyAlignment="0" applyProtection="0"/>
  </cellStyleXfs>
  <cellXfs count="136">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0" borderId="0" xfId="0" applyFont="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9" fontId="13" fillId="0" borderId="1" xfId="1" applyFont="1" applyBorder="1" applyAlignment="1">
      <alignment horizontal="right" vertical="center" wrapText="1"/>
    </xf>
    <xf numFmtId="9" fontId="13" fillId="0" borderId="1" xfId="1" applyFont="1" applyBorder="1" applyAlignment="1">
      <alignment horizontal="left" vertical="center" wrapText="1"/>
    </xf>
    <xf numFmtId="9" fontId="13" fillId="0" borderId="1" xfId="1" applyFont="1" applyBorder="1" applyAlignment="1">
      <alignment horizontal="center" vertical="center" wrapText="1"/>
    </xf>
    <xf numFmtId="10" fontId="3" fillId="0" borderId="1" xfId="1" applyNumberFormat="1" applyFont="1" applyBorder="1" applyAlignment="1">
      <alignment horizontal="justify" vertical="center" wrapText="1"/>
    </xf>
    <xf numFmtId="0" fontId="3" fillId="0" borderId="0" xfId="0" applyFont="1" applyAlignment="1">
      <alignment horizontal="justify" vertical="center" wrapText="1"/>
    </xf>
    <xf numFmtId="0" fontId="13" fillId="0" borderId="1" xfId="0" applyFont="1" applyBorder="1" applyAlignment="1">
      <alignment horizontal="right" vertical="center" wrapText="1"/>
    </xf>
    <xf numFmtId="164" fontId="13" fillId="0" borderId="1" xfId="1" applyNumberFormat="1" applyFont="1" applyBorder="1" applyAlignment="1">
      <alignment horizontal="center" vertical="center" wrapText="1"/>
    </xf>
    <xf numFmtId="10" fontId="6" fillId="3" borderId="1" xfId="1" applyNumberFormat="1" applyFont="1" applyFill="1" applyBorder="1" applyAlignment="1">
      <alignment wrapText="1"/>
    </xf>
    <xf numFmtId="10" fontId="8" fillId="2" borderId="1" xfId="0" applyNumberFormat="1" applyFont="1" applyFill="1" applyBorder="1" applyAlignment="1">
      <alignment wrapText="1"/>
    </xf>
    <xf numFmtId="0" fontId="1" fillId="9" borderId="0" xfId="0" applyFont="1" applyFill="1" applyAlignment="1">
      <alignment horizontal="center" wrapText="1"/>
    </xf>
    <xf numFmtId="0" fontId="1" fillId="9" borderId="0" xfId="0" applyFont="1" applyFill="1" applyAlignment="1">
      <alignment horizontal="center" vertical="center" wrapText="1"/>
    </xf>
    <xf numFmtId="10" fontId="13" fillId="0" borderId="1" xfId="0" applyNumberFormat="1" applyFont="1" applyBorder="1" applyAlignment="1">
      <alignment horizontal="center" vertical="center" wrapText="1"/>
    </xf>
    <xf numFmtId="9" fontId="6" fillId="3" borderId="1" xfId="1" applyFont="1" applyFill="1" applyBorder="1" applyAlignment="1">
      <alignment horizontal="center" wrapText="1"/>
    </xf>
    <xf numFmtId="9" fontId="9" fillId="3" borderId="1" xfId="0" applyNumberFormat="1" applyFont="1" applyFill="1" applyBorder="1" applyAlignment="1">
      <alignment horizontal="center" wrapText="1"/>
    </xf>
    <xf numFmtId="10" fontId="6" fillId="3" borderId="1" xfId="1" applyNumberFormat="1" applyFont="1" applyFill="1" applyBorder="1" applyAlignment="1">
      <alignment horizontal="center" wrapText="1"/>
    </xf>
    <xf numFmtId="9" fontId="7" fillId="2" borderId="1" xfId="1" applyFont="1" applyFill="1" applyBorder="1" applyAlignment="1">
      <alignment horizontal="center" wrapText="1"/>
    </xf>
    <xf numFmtId="10" fontId="8" fillId="2" borderId="1" xfId="0" applyNumberFormat="1" applyFont="1" applyFill="1" applyBorder="1" applyAlignment="1">
      <alignment horizontal="center" wrapText="1"/>
    </xf>
    <xf numFmtId="0" fontId="1" fillId="0" borderId="0" xfId="0" applyFont="1" applyAlignment="1">
      <alignment horizontal="center" wrapText="1"/>
    </xf>
    <xf numFmtId="1" fontId="13" fillId="0" borderId="1" xfId="1" applyNumberFormat="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9" fontId="16" fillId="0" borderId="1" xfId="0" applyNumberFormat="1" applyFont="1" applyBorder="1" applyAlignment="1">
      <alignment horizontal="justify" vertical="center" wrapText="1"/>
    </xf>
    <xf numFmtId="0" fontId="16" fillId="9" borderId="1" xfId="0" applyFont="1" applyFill="1" applyBorder="1" applyAlignment="1">
      <alignment horizontal="center" vertical="center" wrapText="1"/>
    </xf>
    <xf numFmtId="9" fontId="16" fillId="9" borderId="1" xfId="1" applyFont="1" applyFill="1" applyBorder="1" applyAlignment="1">
      <alignment horizontal="center" vertical="center" wrapText="1"/>
    </xf>
    <xf numFmtId="9" fontId="16" fillId="9" borderId="1" xfId="0" applyNumberFormat="1" applyFont="1" applyFill="1" applyBorder="1" applyAlignment="1" applyProtection="1">
      <alignment horizontal="center" vertical="center" wrapText="1"/>
      <protection locked="0"/>
    </xf>
    <xf numFmtId="0" fontId="16" fillId="0" borderId="1" xfId="0" applyFont="1" applyBorder="1" applyAlignment="1">
      <alignment horizontal="left" vertical="center" wrapText="1"/>
    </xf>
    <xf numFmtId="9" fontId="17" fillId="0" borderId="1" xfId="1" applyFont="1" applyBorder="1" applyAlignment="1">
      <alignment horizontal="left" vertical="center" wrapText="1"/>
    </xf>
    <xf numFmtId="9" fontId="16" fillId="0" borderId="1" xfId="1" applyFont="1" applyBorder="1" applyAlignment="1">
      <alignment horizontal="justify" vertical="center" wrapText="1"/>
    </xf>
    <xf numFmtId="164" fontId="16" fillId="0" borderId="1" xfId="1" applyNumberFormat="1" applyFont="1" applyBorder="1" applyAlignment="1">
      <alignment horizontal="justify" vertical="center" wrapText="1"/>
    </xf>
    <xf numFmtId="10" fontId="16" fillId="0" borderId="1" xfId="1" applyNumberFormat="1" applyFont="1" applyBorder="1" applyAlignment="1">
      <alignment horizontal="justify" vertical="center" wrapText="1"/>
    </xf>
    <xf numFmtId="1" fontId="16" fillId="0" borderId="1" xfId="0" applyNumberFormat="1" applyFont="1" applyBorder="1" applyAlignment="1">
      <alignment horizontal="justify" vertical="center" wrapText="1"/>
    </xf>
    <xf numFmtId="9" fontId="16" fillId="0" borderId="1" xfId="0" applyNumberFormat="1" applyFont="1" applyBorder="1" applyAlignment="1">
      <alignment horizontal="center" vertical="center" wrapText="1"/>
    </xf>
    <xf numFmtId="10" fontId="16" fillId="0" borderId="1" xfId="0" applyNumberFormat="1" applyFont="1" applyBorder="1" applyAlignment="1">
      <alignment horizontal="center" vertical="center" wrapText="1"/>
    </xf>
    <xf numFmtId="1" fontId="16" fillId="9" borderId="1" xfId="1" applyNumberFormat="1" applyFont="1" applyFill="1" applyBorder="1" applyAlignment="1">
      <alignment horizontal="center" vertical="center" wrapText="1"/>
    </xf>
    <xf numFmtId="0" fontId="18" fillId="0" borderId="1" xfId="2" applyFont="1" applyBorder="1" applyAlignment="1">
      <alignment horizontal="justify" vertical="center" wrapText="1"/>
    </xf>
    <xf numFmtId="1" fontId="16" fillId="0" borderId="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164" fontId="13" fillId="0" borderId="1" xfId="0" applyNumberFormat="1" applyFont="1" applyBorder="1" applyAlignment="1">
      <alignment vertical="center" wrapText="1"/>
    </xf>
    <xf numFmtId="0" fontId="16" fillId="9" borderId="1" xfId="0" applyFont="1" applyFill="1" applyBorder="1" applyAlignment="1">
      <alignment horizontal="justify" vertical="center" wrapText="1"/>
    </xf>
    <xf numFmtId="9" fontId="16" fillId="9" borderId="1" xfId="0" applyNumberFormat="1" applyFont="1" applyFill="1" applyBorder="1" applyAlignment="1">
      <alignment horizontal="justify" vertical="center" wrapText="1"/>
    </xf>
    <xf numFmtId="0" fontId="16" fillId="9" borderId="1" xfId="0" applyFont="1" applyFill="1" applyBorder="1" applyAlignment="1">
      <alignment horizontal="left" vertical="center" wrapText="1"/>
    </xf>
    <xf numFmtId="9" fontId="17" fillId="9" borderId="1" xfId="1" applyFont="1" applyFill="1" applyBorder="1" applyAlignment="1">
      <alignment horizontal="left" vertical="center" wrapText="1"/>
    </xf>
    <xf numFmtId="9" fontId="16" fillId="9" borderId="1" xfId="1" applyFont="1" applyFill="1" applyBorder="1" applyAlignment="1">
      <alignment horizontal="justify" vertical="center" wrapText="1"/>
    </xf>
    <xf numFmtId="10" fontId="16" fillId="9" borderId="1" xfId="1" applyNumberFormat="1" applyFont="1" applyFill="1" applyBorder="1" applyAlignment="1">
      <alignment horizontal="justify" vertical="center" wrapText="1"/>
    </xf>
    <xf numFmtId="164" fontId="16" fillId="9" borderId="1" xfId="1" applyNumberFormat="1" applyFont="1" applyFill="1" applyBorder="1" applyAlignment="1">
      <alignment horizontal="justify" vertical="center" wrapText="1"/>
    </xf>
    <xf numFmtId="9" fontId="16" fillId="9" borderId="1" xfId="0" applyNumberFormat="1" applyFont="1" applyFill="1" applyBorder="1" applyAlignment="1">
      <alignment horizontal="center" vertical="center" wrapText="1"/>
    </xf>
    <xf numFmtId="10" fontId="16" fillId="9" borderId="1" xfId="0" applyNumberFormat="1" applyFont="1" applyFill="1" applyBorder="1" applyAlignment="1">
      <alignment horizontal="center" vertical="center" wrapText="1"/>
    </xf>
    <xf numFmtId="0" fontId="1" fillId="9" borderId="0" xfId="0" applyFont="1" applyFill="1" applyAlignment="1">
      <alignment horizontal="justify" vertical="center" wrapText="1"/>
    </xf>
    <xf numFmtId="0" fontId="2" fillId="3" borderId="0" xfId="0" applyFont="1" applyFill="1" applyAlignment="1">
      <alignment horizontal="center" vertical="center" wrapText="1"/>
    </xf>
    <xf numFmtId="0" fontId="1" fillId="0" borderId="0" xfId="0" applyFont="1" applyAlignment="1">
      <alignment horizontal="left"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164" fontId="17" fillId="0" borderId="1" xfId="1" applyNumberFormat="1" applyFont="1" applyBorder="1" applyAlignment="1">
      <alignment horizontal="center" vertical="center" wrapText="1"/>
    </xf>
    <xf numFmtId="164" fontId="17" fillId="9" borderId="1" xfId="1" applyNumberFormat="1" applyFont="1" applyFill="1" applyBorder="1" applyAlignment="1">
      <alignment horizontal="center" vertical="center" wrapText="1"/>
    </xf>
    <xf numFmtId="164" fontId="13" fillId="0" borderId="1" xfId="1" applyNumberFormat="1" applyFont="1" applyBorder="1" applyAlignment="1">
      <alignmen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Q23"/>
  <sheetViews>
    <sheetView tabSelected="1" zoomScale="60" zoomScaleNormal="60" workbookViewId="0">
      <selection activeCell="Q7" sqref="Q7"/>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0.85546875" style="1" customWidth="1"/>
    <col min="6" max="6" width="24.42578125" style="1" customWidth="1"/>
    <col min="7" max="7" width="23.5703125" style="1" customWidth="1"/>
    <col min="8" max="8" width="21.140625" style="1" customWidth="1"/>
    <col min="9" max="9" width="18.42578125" style="1" customWidth="1"/>
    <col min="10" max="10" width="15.8554687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hidden="1" customWidth="1"/>
    <col min="23" max="23" width="40.28515625" style="1" hidden="1" customWidth="1"/>
    <col min="24" max="27" width="16.5703125" style="1" hidden="1" customWidth="1"/>
    <col min="28" max="28" width="33.42578125" style="1" hidden="1" customWidth="1"/>
    <col min="29" max="32" width="16.5703125" style="1" hidden="1" customWidth="1"/>
    <col min="33" max="33" width="43.7109375" style="1" hidden="1" customWidth="1"/>
    <col min="34" max="34" width="16.5703125" style="1" hidden="1" customWidth="1"/>
    <col min="35" max="36" width="22" style="1" customWidth="1"/>
    <col min="37" max="37" width="16.5703125" style="1" customWidth="1"/>
    <col min="38" max="38" width="34.85546875" style="1" customWidth="1"/>
    <col min="39" max="39" width="16.5703125" style="1" customWidth="1"/>
    <col min="40" max="41" width="16.5703125" style="47" customWidth="1"/>
    <col min="42" max="42" width="21.5703125" style="47" customWidth="1"/>
    <col min="43" max="43" width="39.42578125" style="1" customWidth="1"/>
    <col min="44" max="16384" width="10.85546875" style="1"/>
  </cols>
  <sheetData>
    <row r="1" spans="1:43" s="22" customFormat="1" ht="70.5" customHeight="1" x14ac:dyDescent="0.25">
      <c r="A1" s="111" t="s">
        <v>0</v>
      </c>
      <c r="B1" s="112"/>
      <c r="C1" s="112"/>
      <c r="D1" s="112"/>
      <c r="E1" s="112"/>
      <c r="F1" s="112"/>
      <c r="G1" s="112"/>
      <c r="H1" s="112"/>
      <c r="I1" s="112"/>
      <c r="J1" s="112"/>
      <c r="K1" s="113" t="s">
        <v>1</v>
      </c>
      <c r="L1" s="113"/>
      <c r="M1" s="113"/>
      <c r="N1" s="113"/>
      <c r="O1" s="113"/>
      <c r="AN1" s="39"/>
      <c r="AO1" s="39"/>
      <c r="AP1" s="39"/>
    </row>
    <row r="2" spans="1:43" s="24" customFormat="1" ht="23.45" customHeight="1" x14ac:dyDescent="0.25">
      <c r="A2" s="115" t="s">
        <v>2</v>
      </c>
      <c r="B2" s="116"/>
      <c r="C2" s="116"/>
      <c r="D2" s="116"/>
      <c r="E2" s="116"/>
      <c r="F2" s="116"/>
      <c r="G2" s="116"/>
      <c r="H2" s="116"/>
      <c r="I2" s="116"/>
      <c r="J2" s="116"/>
      <c r="K2" s="23"/>
      <c r="L2" s="23"/>
      <c r="M2" s="23"/>
      <c r="N2" s="23"/>
      <c r="O2" s="23"/>
      <c r="AN2" s="40"/>
      <c r="AO2" s="40"/>
      <c r="AP2" s="40"/>
    </row>
    <row r="3" spans="1:43" s="22" customFormat="1" x14ac:dyDescent="0.25">
      <c r="AN3" s="39"/>
      <c r="AO3" s="39"/>
      <c r="AP3" s="39"/>
    </row>
    <row r="4" spans="1:43" s="22" customFormat="1" ht="29.1" customHeight="1" x14ac:dyDescent="0.25">
      <c r="A4" s="117" t="s">
        <v>3</v>
      </c>
      <c r="B4" s="118"/>
      <c r="C4" s="123" t="s">
        <v>4</v>
      </c>
      <c r="D4" s="124"/>
      <c r="E4" s="129" t="s">
        <v>5</v>
      </c>
      <c r="F4" s="130"/>
      <c r="G4" s="130"/>
      <c r="H4" s="130"/>
      <c r="I4" s="130"/>
      <c r="J4" s="131"/>
      <c r="AN4" s="39"/>
      <c r="AO4" s="39"/>
      <c r="AP4" s="39"/>
    </row>
    <row r="5" spans="1:43" s="22" customFormat="1" ht="15" customHeight="1" x14ac:dyDescent="0.25">
      <c r="A5" s="119"/>
      <c r="B5" s="120"/>
      <c r="C5" s="125"/>
      <c r="D5" s="126"/>
      <c r="E5" s="2" t="s">
        <v>6</v>
      </c>
      <c r="F5" s="2" t="s">
        <v>7</v>
      </c>
      <c r="G5" s="129" t="s">
        <v>8</v>
      </c>
      <c r="H5" s="130"/>
      <c r="I5" s="130"/>
      <c r="J5" s="131"/>
      <c r="AN5" s="39"/>
      <c r="AO5" s="39"/>
      <c r="AP5" s="39"/>
    </row>
    <row r="6" spans="1:43" s="22" customFormat="1" x14ac:dyDescent="0.25">
      <c r="A6" s="119"/>
      <c r="B6" s="120"/>
      <c r="C6" s="125"/>
      <c r="D6" s="126"/>
      <c r="E6" s="25">
        <v>1</v>
      </c>
      <c r="F6" s="25" t="s">
        <v>9</v>
      </c>
      <c r="G6" s="132" t="s">
        <v>10</v>
      </c>
      <c r="H6" s="132"/>
      <c r="I6" s="132"/>
      <c r="J6" s="132"/>
      <c r="AN6" s="39"/>
      <c r="AO6" s="39"/>
      <c r="AP6" s="39"/>
    </row>
    <row r="7" spans="1:43" s="22" customFormat="1" ht="40.5" customHeight="1" x14ac:dyDescent="0.25">
      <c r="A7" s="119"/>
      <c r="B7" s="120"/>
      <c r="C7" s="125"/>
      <c r="D7" s="126"/>
      <c r="E7" s="25">
        <v>2</v>
      </c>
      <c r="F7" s="25" t="s">
        <v>11</v>
      </c>
      <c r="G7" s="132" t="s">
        <v>12</v>
      </c>
      <c r="H7" s="132"/>
      <c r="I7" s="132"/>
      <c r="J7" s="132"/>
      <c r="AN7" s="39"/>
      <c r="AO7" s="39"/>
      <c r="AP7" s="39"/>
    </row>
    <row r="8" spans="1:43" s="22" customFormat="1" ht="31.5" customHeight="1" x14ac:dyDescent="0.25">
      <c r="A8" s="121"/>
      <c r="B8" s="122"/>
      <c r="C8" s="127"/>
      <c r="D8" s="128"/>
      <c r="E8" s="25">
        <v>3</v>
      </c>
      <c r="F8" s="25" t="s">
        <v>130</v>
      </c>
      <c r="G8" s="132" t="s">
        <v>129</v>
      </c>
      <c r="H8" s="132"/>
      <c r="I8" s="132"/>
      <c r="J8" s="132"/>
      <c r="AN8" s="39"/>
      <c r="AO8" s="39"/>
      <c r="AP8" s="39"/>
    </row>
    <row r="9" spans="1:43" s="22" customFormat="1" ht="31.5" customHeight="1" x14ac:dyDescent="0.25">
      <c r="A9" s="78"/>
      <c r="B9" s="78"/>
      <c r="C9" s="79"/>
      <c r="D9" s="79"/>
      <c r="E9" s="25">
        <v>4</v>
      </c>
      <c r="F9" s="25" t="s">
        <v>132</v>
      </c>
      <c r="G9" s="112" t="s">
        <v>149</v>
      </c>
      <c r="H9" s="112"/>
      <c r="I9" s="112"/>
      <c r="J9" s="112"/>
      <c r="AN9" s="39"/>
      <c r="AO9" s="39"/>
      <c r="AP9" s="39"/>
    </row>
    <row r="10" spans="1:43" s="22" customFormat="1" x14ac:dyDescent="0.25">
      <c r="AN10" s="39"/>
      <c r="AO10" s="39"/>
      <c r="AP10" s="39"/>
    </row>
    <row r="11" spans="1:43" ht="14.45" customHeight="1" x14ac:dyDescent="0.25">
      <c r="A11" s="110" t="s">
        <v>13</v>
      </c>
      <c r="B11" s="110"/>
      <c r="C11" s="110" t="s">
        <v>14</v>
      </c>
      <c r="D11" s="110"/>
      <c r="E11" s="110"/>
      <c r="F11" s="114" t="s">
        <v>15</v>
      </c>
      <c r="G11" s="114"/>
      <c r="H11" s="114"/>
      <c r="I11" s="114"/>
      <c r="J11" s="114"/>
      <c r="K11" s="114"/>
      <c r="L11" s="114"/>
      <c r="M11" s="114"/>
      <c r="N11" s="114"/>
      <c r="O11" s="114"/>
      <c r="P11" s="114"/>
      <c r="Q11" s="110" t="s">
        <v>16</v>
      </c>
      <c r="R11" s="110"/>
      <c r="S11" s="110"/>
      <c r="T11" s="80" t="s">
        <v>17</v>
      </c>
      <c r="U11" s="81"/>
      <c r="V11" s="81"/>
      <c r="W11" s="81"/>
      <c r="X11" s="82"/>
      <c r="Y11" s="86" t="s">
        <v>18</v>
      </c>
      <c r="Z11" s="87"/>
      <c r="AA11" s="87"/>
      <c r="AB11" s="87"/>
      <c r="AC11" s="88"/>
      <c r="AD11" s="92" t="s">
        <v>19</v>
      </c>
      <c r="AE11" s="93"/>
      <c r="AF11" s="93"/>
      <c r="AG11" s="93"/>
      <c r="AH11" s="94"/>
      <c r="AI11" s="98" t="s">
        <v>20</v>
      </c>
      <c r="AJ11" s="99"/>
      <c r="AK11" s="99"/>
      <c r="AL11" s="99"/>
      <c r="AM11" s="100"/>
      <c r="AN11" s="104" t="s">
        <v>21</v>
      </c>
      <c r="AO11" s="105"/>
      <c r="AP11" s="105"/>
      <c r="AQ11" s="106"/>
    </row>
    <row r="12" spans="1:43" ht="14.45" customHeight="1" x14ac:dyDescent="0.25">
      <c r="A12" s="110"/>
      <c r="B12" s="110"/>
      <c r="C12" s="110"/>
      <c r="D12" s="110"/>
      <c r="E12" s="110"/>
      <c r="F12" s="114"/>
      <c r="G12" s="114"/>
      <c r="H12" s="114"/>
      <c r="I12" s="114"/>
      <c r="J12" s="114"/>
      <c r="K12" s="114"/>
      <c r="L12" s="114"/>
      <c r="M12" s="114"/>
      <c r="N12" s="114"/>
      <c r="O12" s="114"/>
      <c r="P12" s="114"/>
      <c r="Q12" s="110"/>
      <c r="R12" s="110"/>
      <c r="S12" s="110"/>
      <c r="T12" s="83"/>
      <c r="U12" s="84"/>
      <c r="V12" s="84"/>
      <c r="W12" s="84"/>
      <c r="X12" s="85"/>
      <c r="Y12" s="89"/>
      <c r="Z12" s="90"/>
      <c r="AA12" s="90"/>
      <c r="AB12" s="90"/>
      <c r="AC12" s="91"/>
      <c r="AD12" s="95"/>
      <c r="AE12" s="96"/>
      <c r="AF12" s="96"/>
      <c r="AG12" s="96"/>
      <c r="AH12" s="97"/>
      <c r="AI12" s="101"/>
      <c r="AJ12" s="102"/>
      <c r="AK12" s="102"/>
      <c r="AL12" s="102"/>
      <c r="AM12" s="103"/>
      <c r="AN12" s="107"/>
      <c r="AO12" s="108"/>
      <c r="AP12" s="108"/>
      <c r="AQ12" s="109"/>
    </row>
    <row r="13" spans="1:43" ht="45" x14ac:dyDescent="0.25">
      <c r="A13" s="2" t="s">
        <v>22</v>
      </c>
      <c r="B13" s="2" t="s">
        <v>23</v>
      </c>
      <c r="C13" s="2" t="s">
        <v>24</v>
      </c>
      <c r="D13" s="2" t="s">
        <v>25</v>
      </c>
      <c r="E13" s="2" t="s">
        <v>26</v>
      </c>
      <c r="F13" s="17" t="s">
        <v>27</v>
      </c>
      <c r="G13" s="17" t="s">
        <v>28</v>
      </c>
      <c r="H13" s="17" t="s">
        <v>29</v>
      </c>
      <c r="I13" s="17" t="s">
        <v>30</v>
      </c>
      <c r="J13" s="17" t="s">
        <v>31</v>
      </c>
      <c r="K13" s="17" t="s">
        <v>32</v>
      </c>
      <c r="L13" s="17" t="s">
        <v>33</v>
      </c>
      <c r="M13" s="17" t="s">
        <v>34</v>
      </c>
      <c r="N13" s="17" t="s">
        <v>35</v>
      </c>
      <c r="O13" s="17" t="s">
        <v>36</v>
      </c>
      <c r="P13" s="17" t="s">
        <v>37</v>
      </c>
      <c r="Q13" s="2" t="s">
        <v>38</v>
      </c>
      <c r="R13" s="2" t="s">
        <v>39</v>
      </c>
      <c r="S13" s="2" t="s">
        <v>40</v>
      </c>
      <c r="T13" s="3" t="s">
        <v>41</v>
      </c>
      <c r="U13" s="3" t="s">
        <v>42</v>
      </c>
      <c r="V13" s="3" t="s">
        <v>43</v>
      </c>
      <c r="W13" s="3" t="s">
        <v>44</v>
      </c>
      <c r="X13" s="3" t="s">
        <v>45</v>
      </c>
      <c r="Y13" s="18" t="s">
        <v>41</v>
      </c>
      <c r="Z13" s="18" t="s">
        <v>42</v>
      </c>
      <c r="AA13" s="18" t="s">
        <v>43</v>
      </c>
      <c r="AB13" s="18" t="s">
        <v>44</v>
      </c>
      <c r="AC13" s="18" t="s">
        <v>45</v>
      </c>
      <c r="AD13" s="19" t="s">
        <v>41</v>
      </c>
      <c r="AE13" s="19" t="s">
        <v>42</v>
      </c>
      <c r="AF13" s="19" t="s">
        <v>43</v>
      </c>
      <c r="AG13" s="19" t="s">
        <v>44</v>
      </c>
      <c r="AH13" s="19" t="s">
        <v>45</v>
      </c>
      <c r="AI13" s="20" t="s">
        <v>41</v>
      </c>
      <c r="AJ13" s="20" t="s">
        <v>42</v>
      </c>
      <c r="AK13" s="20" t="s">
        <v>43</v>
      </c>
      <c r="AL13" s="20" t="s">
        <v>44</v>
      </c>
      <c r="AM13" s="20" t="s">
        <v>45</v>
      </c>
      <c r="AN13" s="4" t="s">
        <v>41</v>
      </c>
      <c r="AO13" s="4" t="s">
        <v>42</v>
      </c>
      <c r="AP13" s="4" t="s">
        <v>43</v>
      </c>
      <c r="AQ13" s="4" t="s">
        <v>44</v>
      </c>
    </row>
    <row r="14" spans="1:43" s="34" customFormat="1" ht="315" x14ac:dyDescent="0.25">
      <c r="A14" s="26">
        <v>5</v>
      </c>
      <c r="B14" s="27" t="s">
        <v>46</v>
      </c>
      <c r="C14" s="27">
        <v>1</v>
      </c>
      <c r="D14" s="27" t="s">
        <v>47</v>
      </c>
      <c r="E14" s="28" t="s">
        <v>48</v>
      </c>
      <c r="F14" s="27" t="s">
        <v>49</v>
      </c>
      <c r="G14" s="27" t="s">
        <v>50</v>
      </c>
      <c r="H14" s="28" t="s">
        <v>51</v>
      </c>
      <c r="I14" s="29" t="s">
        <v>52</v>
      </c>
      <c r="J14" s="27" t="s">
        <v>53</v>
      </c>
      <c r="K14" s="30" t="s">
        <v>54</v>
      </c>
      <c r="L14" s="30">
        <v>1</v>
      </c>
      <c r="M14" s="30">
        <v>1</v>
      </c>
      <c r="N14" s="30">
        <v>1</v>
      </c>
      <c r="O14" s="30">
        <v>1</v>
      </c>
      <c r="P14" s="27" t="s">
        <v>55</v>
      </c>
      <c r="Q14" s="27" t="s">
        <v>56</v>
      </c>
      <c r="R14" s="27" t="s">
        <v>57</v>
      </c>
      <c r="S14" s="27" t="s">
        <v>4</v>
      </c>
      <c r="T14" s="31" t="s">
        <v>54</v>
      </c>
      <c r="U14" s="31" t="s">
        <v>54</v>
      </c>
      <c r="V14" s="31" t="s">
        <v>54</v>
      </c>
      <c r="W14" s="31" t="s">
        <v>54</v>
      </c>
      <c r="X14" s="31" t="s">
        <v>54</v>
      </c>
      <c r="Y14" s="32">
        <v>1</v>
      </c>
      <c r="Z14" s="36">
        <v>1</v>
      </c>
      <c r="AA14" s="33">
        <f t="shared" ref="AA14:AA17" si="0">IF(Z14/Y14&gt;100%,100%,Z14/Y14)</f>
        <v>1</v>
      </c>
      <c r="AB14" s="27" t="s">
        <v>58</v>
      </c>
      <c r="AC14" s="27" t="s">
        <v>59</v>
      </c>
      <c r="AD14" s="32">
        <v>1</v>
      </c>
      <c r="AE14" s="67">
        <v>1</v>
      </c>
      <c r="AF14" s="33">
        <f t="shared" ref="AF14:AF17" si="1">IF(AE14/AD14&gt;100%,100%,AE14/AD14)</f>
        <v>1</v>
      </c>
      <c r="AG14" s="27" t="s">
        <v>122</v>
      </c>
      <c r="AH14" s="27" t="s">
        <v>59</v>
      </c>
      <c r="AI14" s="32">
        <v>1</v>
      </c>
      <c r="AJ14" s="135">
        <v>1</v>
      </c>
      <c r="AK14" s="33">
        <f t="shared" ref="AK14:AK15" si="2">IF(AJ14/AI14&gt;100%,100%,AJ14/AI14)</f>
        <v>1</v>
      </c>
      <c r="AL14" s="27" t="s">
        <v>139</v>
      </c>
      <c r="AM14" s="27" t="s">
        <v>140</v>
      </c>
      <c r="AN14" s="32">
        <v>1</v>
      </c>
      <c r="AO14" s="36">
        <f>AVERAGE(U14,Z14,AE14,AJ14)</f>
        <v>1</v>
      </c>
      <c r="AP14" s="41">
        <f>IF(AO14/AN14&gt;100%,100%,AO14/AN14)</f>
        <v>1</v>
      </c>
      <c r="AQ14" s="27" t="s">
        <v>145</v>
      </c>
    </row>
    <row r="15" spans="1:43" s="34" customFormat="1" ht="345" x14ac:dyDescent="0.25">
      <c r="A15" s="26">
        <v>5</v>
      </c>
      <c r="B15" s="27" t="s">
        <v>46</v>
      </c>
      <c r="C15" s="27">
        <v>2</v>
      </c>
      <c r="D15" s="27" t="s">
        <v>60</v>
      </c>
      <c r="E15" s="28" t="s">
        <v>48</v>
      </c>
      <c r="F15" s="27" t="s">
        <v>61</v>
      </c>
      <c r="G15" s="27" t="s">
        <v>62</v>
      </c>
      <c r="H15" s="28" t="s">
        <v>63</v>
      </c>
      <c r="I15" s="29" t="s">
        <v>64</v>
      </c>
      <c r="J15" s="27" t="s">
        <v>65</v>
      </c>
      <c r="K15" s="30" t="s">
        <v>54</v>
      </c>
      <c r="L15" s="35">
        <v>1</v>
      </c>
      <c r="M15" s="35">
        <v>1</v>
      </c>
      <c r="N15" s="35">
        <v>1</v>
      </c>
      <c r="O15" s="35">
        <v>3</v>
      </c>
      <c r="P15" s="27" t="s">
        <v>55</v>
      </c>
      <c r="Q15" s="27" t="s">
        <v>66</v>
      </c>
      <c r="R15" s="27" t="s">
        <v>67</v>
      </c>
      <c r="S15" s="27" t="s">
        <v>4</v>
      </c>
      <c r="T15" s="31" t="s">
        <v>54</v>
      </c>
      <c r="U15" s="31" t="s">
        <v>54</v>
      </c>
      <c r="V15" s="31" t="s">
        <v>54</v>
      </c>
      <c r="W15" s="31" t="s">
        <v>54</v>
      </c>
      <c r="X15" s="31" t="s">
        <v>54</v>
      </c>
      <c r="Y15" s="29">
        <v>1</v>
      </c>
      <c r="Z15" s="29">
        <v>1</v>
      </c>
      <c r="AA15" s="33">
        <f t="shared" si="0"/>
        <v>1</v>
      </c>
      <c r="AB15" s="27" t="s">
        <v>68</v>
      </c>
      <c r="AC15" s="27" t="s">
        <v>69</v>
      </c>
      <c r="AD15" s="29">
        <v>1</v>
      </c>
      <c r="AE15" s="29">
        <v>1</v>
      </c>
      <c r="AF15" s="33">
        <f t="shared" si="1"/>
        <v>1</v>
      </c>
      <c r="AG15" s="27" t="s">
        <v>123</v>
      </c>
      <c r="AH15" s="27" t="s">
        <v>69</v>
      </c>
      <c r="AI15" s="29">
        <f>N15</f>
        <v>1</v>
      </c>
      <c r="AJ15" s="29">
        <v>1</v>
      </c>
      <c r="AK15" s="33">
        <f t="shared" si="2"/>
        <v>1</v>
      </c>
      <c r="AL15" s="27" t="s">
        <v>141</v>
      </c>
      <c r="AM15" s="27" t="s">
        <v>142</v>
      </c>
      <c r="AN15" s="29">
        <v>3</v>
      </c>
      <c r="AO15" s="48">
        <f>SUM(U15,Z15,AE15,AJ15)</f>
        <v>3</v>
      </c>
      <c r="AP15" s="41">
        <f t="shared" ref="AP15:AP17" si="3">IF(AO15/AN15&gt;100%,100%,AO15/AN15)</f>
        <v>1</v>
      </c>
      <c r="AQ15" s="27" t="s">
        <v>146</v>
      </c>
    </row>
    <row r="16" spans="1:43" s="34" customFormat="1" ht="409.5" x14ac:dyDescent="0.25">
      <c r="A16" s="26">
        <v>5</v>
      </c>
      <c r="B16" s="27" t="s">
        <v>46</v>
      </c>
      <c r="C16" s="27">
        <v>3</v>
      </c>
      <c r="D16" s="27" t="s">
        <v>72</v>
      </c>
      <c r="E16" s="28" t="s">
        <v>48</v>
      </c>
      <c r="F16" s="27" t="s">
        <v>73</v>
      </c>
      <c r="G16" s="27" t="s">
        <v>74</v>
      </c>
      <c r="H16" s="28" t="s">
        <v>75</v>
      </c>
      <c r="I16" s="29" t="s">
        <v>64</v>
      </c>
      <c r="J16" s="27" t="s">
        <v>76</v>
      </c>
      <c r="K16" s="30" t="s">
        <v>54</v>
      </c>
      <c r="L16" s="35">
        <v>1</v>
      </c>
      <c r="M16" s="35">
        <v>1</v>
      </c>
      <c r="N16" s="35">
        <v>1</v>
      </c>
      <c r="O16" s="35">
        <v>3</v>
      </c>
      <c r="P16" s="27" t="s">
        <v>55</v>
      </c>
      <c r="Q16" s="27" t="s">
        <v>77</v>
      </c>
      <c r="R16" s="27" t="s">
        <v>78</v>
      </c>
      <c r="S16" s="27" t="s">
        <v>79</v>
      </c>
      <c r="T16" s="31" t="s">
        <v>54</v>
      </c>
      <c r="U16" s="31" t="s">
        <v>54</v>
      </c>
      <c r="V16" s="31" t="s">
        <v>54</v>
      </c>
      <c r="W16" s="31" t="s">
        <v>54</v>
      </c>
      <c r="X16" s="31" t="s">
        <v>54</v>
      </c>
      <c r="Y16" s="29">
        <v>1</v>
      </c>
      <c r="Z16" s="29">
        <v>1</v>
      </c>
      <c r="AA16" s="33">
        <f t="shared" si="0"/>
        <v>1</v>
      </c>
      <c r="AB16" s="27" t="s">
        <v>80</v>
      </c>
      <c r="AC16" s="27" t="s">
        <v>81</v>
      </c>
      <c r="AD16" s="29">
        <v>1</v>
      </c>
      <c r="AE16" s="29">
        <v>1</v>
      </c>
      <c r="AF16" s="33">
        <f t="shared" si="1"/>
        <v>1</v>
      </c>
      <c r="AG16" s="27" t="s">
        <v>124</v>
      </c>
      <c r="AH16" s="27" t="s">
        <v>125</v>
      </c>
      <c r="AI16" s="29">
        <f>N16</f>
        <v>1</v>
      </c>
      <c r="AJ16" s="29">
        <v>1</v>
      </c>
      <c r="AK16" s="33">
        <f>IF(AJ16/AI16&gt;100%,100%,AJ16/AI16)</f>
        <v>1</v>
      </c>
      <c r="AL16" s="27" t="s">
        <v>143</v>
      </c>
      <c r="AM16" s="27" t="s">
        <v>121</v>
      </c>
      <c r="AN16" s="29">
        <f>O16</f>
        <v>3</v>
      </c>
      <c r="AO16" s="48">
        <f>SUM(U16,Z16,AE16,AJ16)</f>
        <v>3</v>
      </c>
      <c r="AP16" s="41">
        <f t="shared" si="3"/>
        <v>1</v>
      </c>
      <c r="AQ16" s="27" t="s">
        <v>147</v>
      </c>
    </row>
    <row r="17" spans="1:43" s="34" customFormat="1" ht="409.5" x14ac:dyDescent="0.25">
      <c r="A17" s="26">
        <v>5</v>
      </c>
      <c r="B17" s="27" t="s">
        <v>46</v>
      </c>
      <c r="C17" s="27">
        <v>4</v>
      </c>
      <c r="D17" s="27" t="s">
        <v>82</v>
      </c>
      <c r="E17" s="28" t="s">
        <v>48</v>
      </c>
      <c r="F17" s="27" t="s">
        <v>83</v>
      </c>
      <c r="G17" s="27" t="s">
        <v>62</v>
      </c>
      <c r="H17" s="28" t="s">
        <v>75</v>
      </c>
      <c r="I17" s="29" t="s">
        <v>64</v>
      </c>
      <c r="J17" s="27" t="s">
        <v>84</v>
      </c>
      <c r="K17" s="30" t="s">
        <v>54</v>
      </c>
      <c r="L17" s="35">
        <v>1</v>
      </c>
      <c r="M17" s="35">
        <v>1</v>
      </c>
      <c r="N17" s="35">
        <v>1</v>
      </c>
      <c r="O17" s="35">
        <v>3</v>
      </c>
      <c r="P17" s="27" t="s">
        <v>55</v>
      </c>
      <c r="Q17" s="27" t="s">
        <v>85</v>
      </c>
      <c r="R17" s="27" t="s">
        <v>86</v>
      </c>
      <c r="S17" s="27" t="s">
        <v>87</v>
      </c>
      <c r="T17" s="31" t="s">
        <v>54</v>
      </c>
      <c r="U17" s="31" t="s">
        <v>54</v>
      </c>
      <c r="V17" s="31" t="s">
        <v>54</v>
      </c>
      <c r="W17" s="31" t="s">
        <v>54</v>
      </c>
      <c r="X17" s="31" t="s">
        <v>54</v>
      </c>
      <c r="Y17" s="29">
        <v>1</v>
      </c>
      <c r="Z17" s="29">
        <v>1</v>
      </c>
      <c r="AA17" s="33">
        <f t="shared" si="0"/>
        <v>1</v>
      </c>
      <c r="AB17" s="27" t="s">
        <v>88</v>
      </c>
      <c r="AC17" s="27" t="s">
        <v>81</v>
      </c>
      <c r="AD17" s="29">
        <v>1</v>
      </c>
      <c r="AE17" s="29">
        <v>1</v>
      </c>
      <c r="AF17" s="33">
        <f t="shared" si="1"/>
        <v>1</v>
      </c>
      <c r="AG17" s="27" t="s">
        <v>126</v>
      </c>
      <c r="AH17" s="27" t="s">
        <v>121</v>
      </c>
      <c r="AI17" s="29">
        <f>N17</f>
        <v>1</v>
      </c>
      <c r="AJ17" s="29">
        <v>1</v>
      </c>
      <c r="AK17" s="33">
        <f>IF(AJ17/AI17&gt;100%,100%,AJ17/AI17)</f>
        <v>1</v>
      </c>
      <c r="AL17" s="27" t="s">
        <v>144</v>
      </c>
      <c r="AM17" s="27" t="s">
        <v>121</v>
      </c>
      <c r="AN17" s="29">
        <v>3</v>
      </c>
      <c r="AO17" s="48">
        <f>SUM(U17,Z17,AE17,AJ17)</f>
        <v>3</v>
      </c>
      <c r="AP17" s="41">
        <f t="shared" si="3"/>
        <v>1</v>
      </c>
      <c r="AQ17" s="27" t="s">
        <v>148</v>
      </c>
    </row>
    <row r="18" spans="1:43" s="5" customFormat="1" ht="15.75" x14ac:dyDescent="0.25">
      <c r="A18" s="10"/>
      <c r="B18" s="10"/>
      <c r="C18" s="10"/>
      <c r="D18" s="13" t="s">
        <v>89</v>
      </c>
      <c r="E18" s="10"/>
      <c r="F18" s="10"/>
      <c r="G18" s="10"/>
      <c r="H18" s="10"/>
      <c r="I18" s="10"/>
      <c r="J18" s="10"/>
      <c r="K18" s="15"/>
      <c r="L18" s="15"/>
      <c r="M18" s="15"/>
      <c r="N18" s="15"/>
      <c r="O18" s="15"/>
      <c r="P18" s="10"/>
      <c r="Q18" s="10"/>
      <c r="R18" s="10"/>
      <c r="S18" s="10"/>
      <c r="T18" s="15"/>
      <c r="U18" s="15"/>
      <c r="V18" s="15" t="e">
        <f>AVERAGE(V14:V17)*80%</f>
        <v>#DIV/0!</v>
      </c>
      <c r="W18" s="15"/>
      <c r="X18" s="15"/>
      <c r="Y18" s="15"/>
      <c r="Z18" s="15"/>
      <c r="AA18" s="37">
        <f>AVERAGE(AA14:AA17)*80%</f>
        <v>0.8</v>
      </c>
      <c r="AB18" s="15"/>
      <c r="AC18" s="15"/>
      <c r="AD18" s="15"/>
      <c r="AE18" s="15"/>
      <c r="AF18" s="37">
        <f>AVERAGE(AF14:AF17)*80%</f>
        <v>0.8</v>
      </c>
      <c r="AG18" s="15"/>
      <c r="AH18" s="15"/>
      <c r="AI18" s="15"/>
      <c r="AJ18" s="15"/>
      <c r="AK18" s="37">
        <f>AVERAGE(AK14:AK17)*80%</f>
        <v>0.8</v>
      </c>
      <c r="AL18" s="10"/>
      <c r="AM18" s="10"/>
      <c r="AN18" s="42"/>
      <c r="AO18" s="42"/>
      <c r="AP18" s="44">
        <f>AVERAGE(AP14:AP17)*80%</f>
        <v>0.8</v>
      </c>
      <c r="AQ18" s="10"/>
    </row>
    <row r="19" spans="1:43" s="21" customFormat="1" ht="409.5" x14ac:dyDescent="0.25">
      <c r="A19" s="49">
        <v>7</v>
      </c>
      <c r="B19" s="50" t="s">
        <v>90</v>
      </c>
      <c r="C19" s="49" t="s">
        <v>91</v>
      </c>
      <c r="D19" s="50" t="s">
        <v>92</v>
      </c>
      <c r="E19" s="50" t="s">
        <v>93</v>
      </c>
      <c r="F19" s="50" t="s">
        <v>94</v>
      </c>
      <c r="G19" s="50" t="s">
        <v>95</v>
      </c>
      <c r="H19" s="51" t="s">
        <v>96</v>
      </c>
      <c r="I19" s="52" t="s">
        <v>52</v>
      </c>
      <c r="J19" s="50" t="s">
        <v>94</v>
      </c>
      <c r="K19" s="53" t="s">
        <v>54</v>
      </c>
      <c r="L19" s="54">
        <v>0.8</v>
      </c>
      <c r="M19" s="54" t="s">
        <v>71</v>
      </c>
      <c r="N19" s="54">
        <v>0.8</v>
      </c>
      <c r="O19" s="54">
        <v>0.8</v>
      </c>
      <c r="P19" s="50" t="s">
        <v>55</v>
      </c>
      <c r="Q19" s="55" t="s">
        <v>97</v>
      </c>
      <c r="R19" s="55" t="s">
        <v>98</v>
      </c>
      <c r="S19" s="55" t="s">
        <v>99</v>
      </c>
      <c r="T19" s="56" t="s">
        <v>54</v>
      </c>
      <c r="U19" s="56" t="s">
        <v>54</v>
      </c>
      <c r="V19" s="56" t="s">
        <v>54</v>
      </c>
      <c r="W19" s="56" t="s">
        <v>54</v>
      </c>
      <c r="X19" s="56" t="s">
        <v>54</v>
      </c>
      <c r="Y19" s="57">
        <f>L19</f>
        <v>0.8</v>
      </c>
      <c r="Z19" s="58">
        <v>0.38</v>
      </c>
      <c r="AA19" s="59">
        <f t="shared" ref="AA19:AA21" si="4">IF(Z19/Y19&gt;100%,100%,Z19/Y19)</f>
        <v>0.47499999999999998</v>
      </c>
      <c r="AB19" s="50" t="s">
        <v>100</v>
      </c>
      <c r="AC19" s="50"/>
      <c r="AD19" s="60" t="str">
        <f>M19</f>
        <v>No programada</v>
      </c>
      <c r="AE19" s="50" t="s">
        <v>70</v>
      </c>
      <c r="AF19" s="50" t="s">
        <v>70</v>
      </c>
      <c r="AG19" s="50" t="s">
        <v>70</v>
      </c>
      <c r="AH19" s="50" t="s">
        <v>70</v>
      </c>
      <c r="AI19" s="57">
        <f>N19</f>
        <v>0.8</v>
      </c>
      <c r="AJ19" s="59">
        <v>0.36749999999999999</v>
      </c>
      <c r="AK19" s="59">
        <f t="shared" ref="AK19:AK21" si="5">IF(AJ19/AI19&gt;100%,100%,AJ19/AI19)</f>
        <v>0.45937499999999998</v>
      </c>
      <c r="AL19" s="50" t="s">
        <v>134</v>
      </c>
      <c r="AM19" s="50" t="s">
        <v>135</v>
      </c>
      <c r="AN19" s="61">
        <f>O19</f>
        <v>0.8</v>
      </c>
      <c r="AO19" s="133">
        <f>AVERAGE(Z19,AJ19)</f>
        <v>0.37375000000000003</v>
      </c>
      <c r="AP19" s="62">
        <f t="shared" ref="AP19:AP21" si="6">IF(AO19/AN19&gt;100%,100%,AO19/AN19)</f>
        <v>0.46718750000000003</v>
      </c>
      <c r="AQ19" s="49" t="s">
        <v>138</v>
      </c>
    </row>
    <row r="20" spans="1:43" s="77" customFormat="1" ht="105" customHeight="1" x14ac:dyDescent="0.25">
      <c r="A20" s="52">
        <v>7</v>
      </c>
      <c r="B20" s="68" t="s">
        <v>90</v>
      </c>
      <c r="C20" s="52" t="s">
        <v>101</v>
      </c>
      <c r="D20" s="68" t="s">
        <v>102</v>
      </c>
      <c r="E20" s="68" t="s">
        <v>93</v>
      </c>
      <c r="F20" s="68" t="s">
        <v>103</v>
      </c>
      <c r="G20" s="68" t="s">
        <v>104</v>
      </c>
      <c r="H20" s="69" t="s">
        <v>105</v>
      </c>
      <c r="I20" s="52" t="s">
        <v>64</v>
      </c>
      <c r="J20" s="68" t="s">
        <v>103</v>
      </c>
      <c r="K20" s="53" t="s">
        <v>54</v>
      </c>
      <c r="L20" s="53">
        <v>0.85</v>
      </c>
      <c r="M20" s="53">
        <v>0.15</v>
      </c>
      <c r="N20" s="53">
        <v>0</v>
      </c>
      <c r="O20" s="53">
        <v>1</v>
      </c>
      <c r="P20" s="68" t="s">
        <v>55</v>
      </c>
      <c r="Q20" s="70" t="s">
        <v>106</v>
      </c>
      <c r="R20" s="70" t="s">
        <v>107</v>
      </c>
      <c r="S20" s="70" t="s">
        <v>99</v>
      </c>
      <c r="T20" s="71" t="s">
        <v>54</v>
      </c>
      <c r="U20" s="71" t="s">
        <v>54</v>
      </c>
      <c r="V20" s="71" t="s">
        <v>54</v>
      </c>
      <c r="W20" s="71" t="s">
        <v>54</v>
      </c>
      <c r="X20" s="71" t="s">
        <v>54</v>
      </c>
      <c r="Y20" s="72">
        <f>L20</f>
        <v>0.85</v>
      </c>
      <c r="Z20" s="69">
        <v>0.85</v>
      </c>
      <c r="AA20" s="73">
        <f t="shared" si="4"/>
        <v>1</v>
      </c>
      <c r="AB20" s="68" t="s">
        <v>108</v>
      </c>
      <c r="AC20" s="68" t="s">
        <v>109</v>
      </c>
      <c r="AD20" s="72">
        <f>M20</f>
        <v>0.15</v>
      </c>
      <c r="AE20" s="74">
        <v>0.15</v>
      </c>
      <c r="AF20" s="73">
        <f t="shared" ref="AF20:AF21" si="7">IF(AE20/AD20&gt;100%,100%,AE20/AD20)</f>
        <v>1</v>
      </c>
      <c r="AG20" s="68" t="s">
        <v>128</v>
      </c>
      <c r="AH20" s="68" t="s">
        <v>109</v>
      </c>
      <c r="AI20" s="72">
        <f>N20</f>
        <v>0</v>
      </c>
      <c r="AJ20" s="68" t="s">
        <v>133</v>
      </c>
      <c r="AK20" s="68" t="s">
        <v>133</v>
      </c>
      <c r="AL20" s="68" t="s">
        <v>133</v>
      </c>
      <c r="AM20" s="68" t="s">
        <v>133</v>
      </c>
      <c r="AN20" s="75">
        <f>O20</f>
        <v>1</v>
      </c>
      <c r="AO20" s="134">
        <f>SUM(U20,Z20,AE20,AJ20)</f>
        <v>1</v>
      </c>
      <c r="AP20" s="76">
        <f t="shared" si="6"/>
        <v>1</v>
      </c>
      <c r="AQ20" s="52" t="s">
        <v>136</v>
      </c>
    </row>
    <row r="21" spans="1:43" s="21" customFormat="1" ht="120" x14ac:dyDescent="0.25">
      <c r="A21" s="49">
        <v>7</v>
      </c>
      <c r="B21" s="50" t="s">
        <v>90</v>
      </c>
      <c r="C21" s="49" t="s">
        <v>110</v>
      </c>
      <c r="D21" s="50" t="s">
        <v>111</v>
      </c>
      <c r="E21" s="50" t="s">
        <v>93</v>
      </c>
      <c r="F21" s="50" t="s">
        <v>112</v>
      </c>
      <c r="G21" s="50" t="s">
        <v>113</v>
      </c>
      <c r="H21" s="50" t="s">
        <v>54</v>
      </c>
      <c r="I21" s="52" t="s">
        <v>64</v>
      </c>
      <c r="J21" s="50" t="s">
        <v>112</v>
      </c>
      <c r="K21" s="53" t="s">
        <v>54</v>
      </c>
      <c r="L21" s="63">
        <v>1</v>
      </c>
      <c r="M21" s="63">
        <v>1</v>
      </c>
      <c r="N21" s="63">
        <v>0</v>
      </c>
      <c r="O21" s="63">
        <v>2</v>
      </c>
      <c r="P21" s="50" t="s">
        <v>55</v>
      </c>
      <c r="Q21" s="50" t="s">
        <v>114</v>
      </c>
      <c r="R21" s="50" t="s">
        <v>114</v>
      </c>
      <c r="S21" s="50" t="s">
        <v>115</v>
      </c>
      <c r="T21" s="56" t="s">
        <v>54</v>
      </c>
      <c r="U21" s="56" t="s">
        <v>54</v>
      </c>
      <c r="V21" s="56" t="s">
        <v>54</v>
      </c>
      <c r="W21" s="56" t="s">
        <v>54</v>
      </c>
      <c r="X21" s="56" t="s">
        <v>54</v>
      </c>
      <c r="Y21" s="60">
        <f>L21</f>
        <v>1</v>
      </c>
      <c r="Z21" s="50">
        <v>1</v>
      </c>
      <c r="AA21" s="59">
        <f t="shared" si="4"/>
        <v>1</v>
      </c>
      <c r="AB21" s="64" t="s">
        <v>116</v>
      </c>
      <c r="AC21" s="50" t="s">
        <v>117</v>
      </c>
      <c r="AD21" s="60">
        <f>M21</f>
        <v>1</v>
      </c>
      <c r="AE21" s="50">
        <v>1</v>
      </c>
      <c r="AF21" s="59">
        <f t="shared" si="7"/>
        <v>1</v>
      </c>
      <c r="AG21" s="50" t="s">
        <v>127</v>
      </c>
      <c r="AH21" s="50" t="s">
        <v>131</v>
      </c>
      <c r="AI21" s="60">
        <f>N21</f>
        <v>0</v>
      </c>
      <c r="AJ21" s="50" t="s">
        <v>133</v>
      </c>
      <c r="AK21" s="50" t="s">
        <v>133</v>
      </c>
      <c r="AL21" s="50" t="s">
        <v>133</v>
      </c>
      <c r="AM21" s="50" t="s">
        <v>133</v>
      </c>
      <c r="AN21" s="65">
        <f>O21</f>
        <v>2</v>
      </c>
      <c r="AO21" s="66">
        <f t="shared" ref="AO21" si="8">SUM(U21,Z21,AE21,AJ21)</f>
        <v>2</v>
      </c>
      <c r="AP21" s="62">
        <f t="shared" si="6"/>
        <v>1</v>
      </c>
      <c r="AQ21" s="49" t="s">
        <v>137</v>
      </c>
    </row>
    <row r="22" spans="1:43" s="5" customFormat="1" ht="15.75" x14ac:dyDescent="0.25">
      <c r="A22" s="10"/>
      <c r="B22" s="10"/>
      <c r="C22" s="10"/>
      <c r="D22" s="11" t="s">
        <v>118</v>
      </c>
      <c r="E22" s="11"/>
      <c r="F22" s="11"/>
      <c r="G22" s="11"/>
      <c r="H22" s="11"/>
      <c r="I22" s="11"/>
      <c r="J22" s="11"/>
      <c r="K22" s="12"/>
      <c r="L22" s="12"/>
      <c r="M22" s="12"/>
      <c r="N22" s="12"/>
      <c r="O22" s="12"/>
      <c r="P22" s="11"/>
      <c r="Q22" s="10"/>
      <c r="R22" s="10"/>
      <c r="S22" s="10"/>
      <c r="T22" s="12"/>
      <c r="U22" s="12"/>
      <c r="V22" s="14" t="e">
        <f>AVERAGE(V19:V21)*20%</f>
        <v>#DIV/0!</v>
      </c>
      <c r="W22" s="10"/>
      <c r="X22" s="10"/>
      <c r="Y22" s="12"/>
      <c r="Z22" s="12"/>
      <c r="AA22" s="37">
        <f>AVERAGE(AA19:AA21)*20%</f>
        <v>0.16500000000000004</v>
      </c>
      <c r="AB22" s="10"/>
      <c r="AC22" s="10"/>
      <c r="AD22" s="12"/>
      <c r="AE22" s="12"/>
      <c r="AF22" s="15">
        <f>AVERAGE(AF19:AF21)*20%</f>
        <v>0.2</v>
      </c>
      <c r="AG22" s="10"/>
      <c r="AH22" s="10"/>
      <c r="AI22" s="12"/>
      <c r="AJ22" s="12"/>
      <c r="AK22" s="37">
        <f>AVERAGE(AK19:AK21)*20%</f>
        <v>9.1874999999999998E-2</v>
      </c>
      <c r="AL22" s="10"/>
      <c r="AM22" s="10"/>
      <c r="AN22" s="43"/>
      <c r="AO22" s="43"/>
      <c r="AP22" s="44">
        <f>AVERAGE(AP19:AP21)*20%</f>
        <v>0.16447916666666668</v>
      </c>
      <c r="AQ22" s="10"/>
    </row>
    <row r="23" spans="1:43" s="9" customFormat="1" ht="18.75" x14ac:dyDescent="0.3">
      <c r="A23" s="6"/>
      <c r="B23" s="6"/>
      <c r="C23" s="6"/>
      <c r="D23" s="7" t="s">
        <v>119</v>
      </c>
      <c r="E23" s="6"/>
      <c r="F23" s="6"/>
      <c r="G23" s="6"/>
      <c r="H23" s="6"/>
      <c r="I23" s="6"/>
      <c r="J23" s="6"/>
      <c r="K23" s="8"/>
      <c r="L23" s="8"/>
      <c r="M23" s="8"/>
      <c r="N23" s="8"/>
      <c r="O23" s="8"/>
      <c r="P23" s="6"/>
      <c r="Q23" s="6"/>
      <c r="R23" s="6"/>
      <c r="S23" s="6"/>
      <c r="T23" s="8"/>
      <c r="U23" s="8"/>
      <c r="V23" s="16" t="e">
        <f>V18+V22</f>
        <v>#DIV/0!</v>
      </c>
      <c r="W23" s="6"/>
      <c r="X23" s="6"/>
      <c r="Y23" s="8"/>
      <c r="Z23" s="8"/>
      <c r="AA23" s="38">
        <f>AA18+AA22</f>
        <v>0.96500000000000008</v>
      </c>
      <c r="AB23" s="6"/>
      <c r="AC23" s="6"/>
      <c r="AD23" s="8"/>
      <c r="AE23" s="8"/>
      <c r="AF23" s="38">
        <f>AF18+AF22</f>
        <v>1</v>
      </c>
      <c r="AG23" s="6"/>
      <c r="AH23" s="6"/>
      <c r="AI23" s="8"/>
      <c r="AJ23" s="8"/>
      <c r="AK23" s="38">
        <f>AK18+AK22</f>
        <v>0.89187500000000008</v>
      </c>
      <c r="AL23" s="6"/>
      <c r="AM23" s="6"/>
      <c r="AN23" s="45"/>
      <c r="AO23" s="45"/>
      <c r="AP23" s="46">
        <f>AP18+AP22</f>
        <v>0.96447916666666678</v>
      </c>
      <c r="AQ23" s="6"/>
    </row>
  </sheetData>
  <mergeCells count="20">
    <mergeCell ref="Q11:S12"/>
    <mergeCell ref="E4:J4"/>
    <mergeCell ref="G5:J5"/>
    <mergeCell ref="G6:J6"/>
    <mergeCell ref="G7:J7"/>
    <mergeCell ref="G8:J8"/>
    <mergeCell ref="A11:B12"/>
    <mergeCell ref="A1:J1"/>
    <mergeCell ref="K1:O1"/>
    <mergeCell ref="C11:E12"/>
    <mergeCell ref="F11:P12"/>
    <mergeCell ref="A2:J2"/>
    <mergeCell ref="A4:B8"/>
    <mergeCell ref="C4:D8"/>
    <mergeCell ref="G9:J9"/>
    <mergeCell ref="T11:X12"/>
    <mergeCell ref="Y11:AC12"/>
    <mergeCell ref="AD11:AH12"/>
    <mergeCell ref="AI11:AM12"/>
    <mergeCell ref="AN11:AQ12"/>
  </mergeCells>
  <dataValidations count="1">
    <dataValidation allowBlank="1" showInputMessage="1" showErrorMessage="1" error="Escriba un texto " promptTitle="Cualquier contenido" sqref="E13 E3:E10" xr:uid="{AB2F453D-9BA8-4F99-93AD-20B9F2FA7BA6}"/>
  </dataValidations>
  <hyperlinks>
    <hyperlink ref="AB21" r:id="rId1" xr:uid="{6E8599A7-C40E-4BA1-A3C0-443C9B63BD55}"/>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9E76F605-6537-463A-8FDD-F1BFB46BF568}">
          <x14:formula1>
            <xm:f>Listas!$A$2:$A$4</xm:f>
          </x14:formula1>
          <xm:sqref>E1 E11:E12 E18 E22:E1048576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BC16-EE94-42F6-8D1F-8473F6A8481E}">
  <dimension ref="A1:A4"/>
  <sheetViews>
    <sheetView workbookViewId="0"/>
  </sheetViews>
  <sheetFormatPr baseColWidth="10" defaultColWidth="11.42578125" defaultRowHeight="15" x14ac:dyDescent="0.25"/>
  <cols>
    <col min="1" max="1" width="34.5703125" bestFit="1" customWidth="1"/>
  </cols>
  <sheetData>
    <row r="1" spans="1:1" x14ac:dyDescent="0.25">
      <c r="A1" t="s">
        <v>26</v>
      </c>
    </row>
    <row r="2" spans="1:1" x14ac:dyDescent="0.25">
      <c r="A2" t="s">
        <v>48</v>
      </c>
    </row>
    <row r="3" spans="1:1" x14ac:dyDescent="0.25">
      <c r="A3" t="s">
        <v>120</v>
      </c>
    </row>
    <row r="4" spans="1:1" x14ac:dyDescent="0.25">
      <c r="A4" t="s">
        <v>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1BD912C2-67FF-4F74-B857-B8D2F5FE6CA6}">
  <ds:schemaRefs>
    <ds:schemaRef ds:uri="http://purl.org/dc/dcmitype/"/>
    <ds:schemaRef ds:uri="4d1d2e24-7be0-47eb-a1db-99cc6d75caff"/>
    <ds:schemaRef ds:uri="http://www.w3.org/XML/1998/namespace"/>
    <ds:schemaRef ds:uri="http://schemas.microsoft.com/office/2006/metadata/properties"/>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d6eaa91c-3afb-4015-aba1-5ff992c1a5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2024-01-18T00:21:13Z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