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ora.Guevara\Downloads\NC\NC\"/>
    </mc:Choice>
  </mc:AlternateContent>
  <xr:revisionPtr revIDLastSave="0" documentId="13_ncr:1_{5A611149-BBC6-43B3-9E60-DE49349D9F51}"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0" i="1" l="1"/>
  <c r="AO20" i="1"/>
  <c r="AK19" i="1"/>
  <c r="AK20" i="1"/>
  <c r="AD21" i="1" l="1"/>
  <c r="AD23" i="1"/>
  <c r="AF21" i="1"/>
  <c r="AO26" i="1"/>
  <c r="AO22" i="1"/>
  <c r="AO28" i="1"/>
  <c r="AO27" i="1"/>
  <c r="AO24" i="1"/>
  <c r="AO23" i="1"/>
  <c r="AO21" i="1"/>
  <c r="AO19" i="1"/>
  <c r="AA19" i="1"/>
  <c r="AN28" i="1"/>
  <c r="AI28" i="1"/>
  <c r="AD28" i="1"/>
  <c r="AF28" i="1" s="1"/>
  <c r="Y28" i="1"/>
  <c r="AA28" i="1" s="1"/>
  <c r="T28" i="1"/>
  <c r="AN27" i="1"/>
  <c r="AI27" i="1"/>
  <c r="AK27" i="1" s="1"/>
  <c r="AD27" i="1"/>
  <c r="Y27" i="1"/>
  <c r="AA27" i="1" s="1"/>
  <c r="T27" i="1"/>
  <c r="AN26" i="1"/>
  <c r="AI26" i="1"/>
  <c r="AK26" i="1" s="1"/>
  <c r="AD26" i="1"/>
  <c r="Y26" i="1"/>
  <c r="AA26" i="1" s="1"/>
  <c r="T26" i="1"/>
  <c r="AN18" i="1"/>
  <c r="AP18" i="1" s="1"/>
  <c r="V18" i="1"/>
  <c r="AN19" i="1"/>
  <c r="AN20" i="1"/>
  <c r="AN22" i="1"/>
  <c r="AK22" i="1"/>
  <c r="AF22" i="1"/>
  <c r="AA22" i="1"/>
  <c r="V22" i="1"/>
  <c r="AP28" i="1" l="1"/>
  <c r="AP22" i="1"/>
  <c r="AP19" i="1"/>
  <c r="AP27" i="1"/>
  <c r="AP26" i="1"/>
  <c r="AF29" i="1"/>
  <c r="V29" i="1"/>
  <c r="V19" i="1"/>
  <c r="V21" i="1"/>
  <c r="V23" i="1"/>
  <c r="V24" i="1"/>
  <c r="AN21" i="1"/>
  <c r="AP21" i="1" s="1"/>
  <c r="AN23" i="1"/>
  <c r="AP23" i="1" s="1"/>
  <c r="AN24" i="1"/>
  <c r="AP24" i="1" s="1"/>
  <c r="AK18" i="1"/>
  <c r="AI21" i="1"/>
  <c r="AK21" i="1" s="1"/>
  <c r="AI23" i="1"/>
  <c r="AK23" i="1" s="1"/>
  <c r="AI24" i="1"/>
  <c r="AK24" i="1" s="1"/>
  <c r="AD24" i="1"/>
  <c r="AF24" i="1" s="1"/>
  <c r="AF23" i="1"/>
  <c r="AF18" i="1"/>
  <c r="Y24" i="1"/>
  <c r="AA24" i="1" s="1"/>
  <c r="Y23" i="1"/>
  <c r="AA23" i="1" s="1"/>
  <c r="Y21" i="1"/>
  <c r="AA21" i="1" s="1"/>
  <c r="AA18" i="1"/>
  <c r="AA25" i="1" l="1"/>
  <c r="AK29" i="1"/>
  <c r="AA29" i="1"/>
  <c r="AP29" i="1"/>
  <c r="V25" i="1"/>
  <c r="V30" i="1" s="1"/>
  <c r="AP25" i="1"/>
  <c r="AK25" i="1"/>
  <c r="AF25" i="1"/>
  <c r="AF30" i="1" s="1"/>
  <c r="AK30" i="1" l="1"/>
  <c r="AA30" i="1"/>
  <c r="AP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7" authorId="0" shapeId="0" xr:uid="{00000000-0006-0000-0000-000005000000}">
      <text>
        <r>
          <rPr>
            <b/>
            <sz val="9"/>
            <color indexed="81"/>
            <rFont val="Tahoma"/>
            <family val="2"/>
          </rPr>
          <t>Incluya el número del objetivo estratégico, de acuerdo con lo adoptado en el Plan Estratégico Institucional</t>
        </r>
      </text>
    </comment>
    <comment ref="B17"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7" authorId="0" shapeId="0" xr:uid="{00000000-0006-0000-0000-000007000000}">
      <text>
        <r>
          <rPr>
            <b/>
            <sz val="9"/>
            <color indexed="81"/>
            <rFont val="Tahoma"/>
            <family val="2"/>
          </rPr>
          <t>Escriba el número de la meta, en orden consecutivo</t>
        </r>
      </text>
    </comment>
    <comment ref="D17"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7" authorId="0" shapeId="0" xr:uid="{00000000-0006-0000-0000-000009000000}">
      <text>
        <r>
          <rPr>
            <b/>
            <sz val="9"/>
            <color indexed="81"/>
            <rFont val="Tahoma"/>
            <family val="2"/>
          </rPr>
          <t xml:space="preserve">Seleccione la opción que corresponda
</t>
        </r>
      </text>
    </comment>
    <comment ref="F17" authorId="0" shapeId="0" xr:uid="{00000000-0006-0000-0000-00000A000000}">
      <text>
        <r>
          <rPr>
            <b/>
            <sz val="9"/>
            <color indexed="81"/>
            <rFont val="Tahoma"/>
            <family val="2"/>
          </rPr>
          <t>Indique un nombre corto que refleje lo que pretende medir. 
Ej. Porcentaje de giros acumulados</t>
        </r>
      </text>
    </comment>
    <comment ref="G17"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7"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7"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7"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7" authorId="0" shapeId="0" xr:uid="{00000000-0006-0000-0000-00000F000000}">
      <text>
        <r>
          <rPr>
            <b/>
            <sz val="9"/>
            <color indexed="81"/>
            <rFont val="Tahoma"/>
            <family val="2"/>
          </rPr>
          <t xml:space="preserve">Indique la magnitud programada para el trimestre. </t>
        </r>
      </text>
    </comment>
    <comment ref="L17" authorId="0" shapeId="0" xr:uid="{00000000-0006-0000-0000-000010000000}">
      <text>
        <r>
          <rPr>
            <b/>
            <sz val="9"/>
            <color indexed="81"/>
            <rFont val="Tahoma"/>
            <family val="2"/>
          </rPr>
          <t xml:space="preserve">Indique la magnitud programada para el trimestre. </t>
        </r>
      </text>
    </comment>
    <comment ref="M17" authorId="0" shapeId="0" xr:uid="{00000000-0006-0000-0000-000011000000}">
      <text>
        <r>
          <rPr>
            <b/>
            <sz val="9"/>
            <color indexed="81"/>
            <rFont val="Tahoma"/>
            <family val="2"/>
          </rPr>
          <t xml:space="preserve">Indique la magnitud programada para el trimestre. </t>
        </r>
      </text>
    </comment>
    <comment ref="N17" authorId="0" shapeId="0" xr:uid="{00000000-0006-0000-0000-000012000000}">
      <text>
        <r>
          <rPr>
            <b/>
            <sz val="9"/>
            <color indexed="81"/>
            <rFont val="Tahoma"/>
            <family val="2"/>
          </rPr>
          <t xml:space="preserve">Indique la magnitud programada para el trimestre. </t>
        </r>
      </text>
    </comment>
    <comment ref="O17" authorId="0" shapeId="0" xr:uid="{00000000-0006-0000-0000-000013000000}">
      <text>
        <r>
          <rPr>
            <b/>
            <sz val="9"/>
            <color indexed="81"/>
            <rFont val="Tahoma"/>
            <family val="2"/>
          </rPr>
          <t>Indique la programación total de la vigencia. 
Debe ser coherente con la meta.</t>
        </r>
      </text>
    </comment>
    <comment ref="P17" authorId="0" shapeId="0" xr:uid="{00000000-0006-0000-0000-000014000000}">
      <text>
        <r>
          <rPr>
            <b/>
            <sz val="9"/>
            <color indexed="81"/>
            <rFont val="Tahoma"/>
            <family val="2"/>
          </rPr>
          <t xml:space="preserve">Indique el tipo de indicador: 
- Eficancia 
- Eficiencia 
- Efectividad </t>
        </r>
      </text>
    </comment>
    <comment ref="Q17" authorId="0" shapeId="0" xr:uid="{00000000-0006-0000-0000-000015000000}">
      <text>
        <r>
          <rPr>
            <b/>
            <sz val="9"/>
            <color indexed="81"/>
            <rFont val="Tahoma"/>
            <family val="2"/>
          </rPr>
          <t>Indique la evidencia a presentar del cumplimiento de la meta. Se debe redactar de forma concreta y coherente con la meta</t>
        </r>
      </text>
    </comment>
    <comment ref="R17"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7" authorId="0" shapeId="0" xr:uid="{00000000-0006-0000-0000-000017000000}">
      <text>
        <r>
          <rPr>
            <b/>
            <sz val="9"/>
            <color indexed="81"/>
            <rFont val="Tahoma"/>
            <family val="2"/>
          </rPr>
          <t>Indique el área y grupo de trabajo (si se tiene), responsable de cumplir o ejecutar la meta</t>
        </r>
      </text>
    </comment>
    <comment ref="T17" authorId="0" shapeId="0" xr:uid="{00000000-0006-0000-0000-000018000000}">
      <text>
        <r>
          <rPr>
            <b/>
            <sz val="9"/>
            <color indexed="81"/>
            <rFont val="Tahoma"/>
            <family val="2"/>
          </rPr>
          <t>Indique la magnitud programada</t>
        </r>
      </text>
    </comment>
    <comment ref="U17" authorId="0" shapeId="0" xr:uid="{00000000-0006-0000-0000-000019000000}">
      <text>
        <r>
          <rPr>
            <b/>
            <sz val="9"/>
            <color indexed="81"/>
            <rFont val="Tahoma"/>
            <family val="2"/>
          </rPr>
          <t>Indique la magnitud ejecutada. Corresponde al resultado de medir el indicador de la meta</t>
        </r>
      </text>
    </comment>
    <comment ref="V17"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7"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7" authorId="0" shapeId="0" xr:uid="{00000000-0006-0000-0000-00001C000000}">
      <text>
        <r>
          <rPr>
            <b/>
            <sz val="9"/>
            <color indexed="81"/>
            <rFont val="Tahoma"/>
            <family val="2"/>
          </rPr>
          <t xml:space="preserve">Indicar el nombre concreto de la evidencia aportada. </t>
        </r>
      </text>
    </comment>
    <comment ref="Y17" authorId="0" shapeId="0" xr:uid="{00000000-0006-0000-0000-00001D000000}">
      <text>
        <r>
          <rPr>
            <b/>
            <sz val="9"/>
            <color indexed="81"/>
            <rFont val="Tahoma"/>
            <family val="2"/>
          </rPr>
          <t>Indique la magnitud programada</t>
        </r>
      </text>
    </comment>
    <comment ref="Z17" authorId="0" shapeId="0" xr:uid="{00000000-0006-0000-0000-00001E000000}">
      <text>
        <r>
          <rPr>
            <b/>
            <sz val="9"/>
            <color indexed="81"/>
            <rFont val="Tahoma"/>
            <family val="2"/>
          </rPr>
          <t>Indique la magnitud ejecutada. Corresponde al resultado de medir el indicador de la meta</t>
        </r>
      </text>
    </comment>
    <comment ref="AA17"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7"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7" authorId="0" shapeId="0" xr:uid="{00000000-0006-0000-0000-000021000000}">
      <text>
        <r>
          <rPr>
            <b/>
            <sz val="9"/>
            <color indexed="81"/>
            <rFont val="Tahoma"/>
            <family val="2"/>
          </rPr>
          <t xml:space="preserve">Indicar el nombre concreto de la evidencia aportada. </t>
        </r>
      </text>
    </comment>
    <comment ref="AD17" authorId="0" shapeId="0" xr:uid="{00000000-0006-0000-0000-000022000000}">
      <text>
        <r>
          <rPr>
            <b/>
            <sz val="9"/>
            <color indexed="81"/>
            <rFont val="Tahoma"/>
            <family val="2"/>
          </rPr>
          <t>Indique la magnitud programada</t>
        </r>
      </text>
    </comment>
    <comment ref="AE17" authorId="0" shapeId="0" xr:uid="{00000000-0006-0000-0000-000023000000}">
      <text>
        <r>
          <rPr>
            <b/>
            <sz val="9"/>
            <color indexed="81"/>
            <rFont val="Tahoma"/>
            <family val="2"/>
          </rPr>
          <t>Indique la magnitud ejecutada. Corresponde al resultado de medir el indicador de la meta</t>
        </r>
      </text>
    </comment>
    <comment ref="AF17"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7"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7" authorId="0" shapeId="0" xr:uid="{00000000-0006-0000-0000-000026000000}">
      <text>
        <r>
          <rPr>
            <b/>
            <sz val="9"/>
            <color indexed="81"/>
            <rFont val="Tahoma"/>
            <family val="2"/>
          </rPr>
          <t xml:space="preserve">Indicar el nombre concreto de la evidencia aportada. </t>
        </r>
      </text>
    </comment>
    <comment ref="AI17" authorId="0" shapeId="0" xr:uid="{00000000-0006-0000-0000-000027000000}">
      <text>
        <r>
          <rPr>
            <b/>
            <sz val="9"/>
            <color indexed="81"/>
            <rFont val="Tahoma"/>
            <family val="2"/>
          </rPr>
          <t>Indique la magnitud programada</t>
        </r>
      </text>
    </comment>
    <comment ref="AJ17" authorId="0" shapeId="0" xr:uid="{00000000-0006-0000-0000-000028000000}">
      <text>
        <r>
          <rPr>
            <b/>
            <sz val="9"/>
            <color indexed="81"/>
            <rFont val="Tahoma"/>
            <family val="2"/>
          </rPr>
          <t>Indique la magnitud ejecutada. Corresponde al resultado de medir el indicador de la meta</t>
        </r>
      </text>
    </comment>
    <comment ref="AK17"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7"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7" authorId="0" shapeId="0" xr:uid="{00000000-0006-0000-0000-00002B000000}">
      <text>
        <r>
          <rPr>
            <b/>
            <sz val="9"/>
            <color indexed="81"/>
            <rFont val="Tahoma"/>
            <family val="2"/>
          </rPr>
          <t xml:space="preserve">Indicar el nombre concreto de la evidencia aportada. </t>
        </r>
      </text>
    </comment>
    <comment ref="AN17" authorId="0" shapeId="0" xr:uid="{00000000-0006-0000-0000-00002C000000}">
      <text>
        <r>
          <rPr>
            <b/>
            <sz val="9"/>
            <color indexed="81"/>
            <rFont val="Tahoma"/>
            <family val="2"/>
          </rPr>
          <t>Indique la magnitud total programada para la vigencia</t>
        </r>
      </text>
    </comment>
    <comment ref="AO17" authorId="0" shapeId="0" xr:uid="{00000000-0006-0000-0000-00002D000000}">
      <text>
        <r>
          <rPr>
            <b/>
            <sz val="9"/>
            <color indexed="81"/>
            <rFont val="Tahoma"/>
            <family val="2"/>
          </rPr>
          <t xml:space="preserve">Indique la magnitud ejecutada acumulada para la vigencia </t>
        </r>
      </text>
    </comment>
    <comment ref="AP17"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7" authorId="0" shapeId="0" xr:uid="{00000000-0006-0000-0000-00002F000000}">
      <text>
        <r>
          <rPr>
            <b/>
            <sz val="9"/>
            <color indexed="81"/>
            <rFont val="Tahoma"/>
            <family val="2"/>
          </rPr>
          <t>Es la descripción detallada de los avances y logros obtenidos con la ejecución de la meta acumulados para la vigencia</t>
        </r>
      </text>
    </comment>
    <comment ref="D25" authorId="0" shapeId="0" xr:uid="{00000000-0006-0000-0000-000030000000}">
      <text>
        <r>
          <rPr>
            <b/>
            <sz val="9"/>
            <color indexed="81"/>
            <rFont val="Tahoma"/>
            <family val="2"/>
          </rPr>
          <t>Promedio obtenido para el periodo x 80%</t>
        </r>
      </text>
    </comment>
    <comment ref="D29" authorId="0" shapeId="0" xr:uid="{00000000-0006-0000-0000-000031000000}">
      <text>
        <r>
          <rPr>
            <b/>
            <sz val="9"/>
            <color indexed="81"/>
            <rFont val="Tahoma"/>
            <family val="2"/>
          </rPr>
          <t>Promedio obtenido en las metas transversales para el periodo x 20%</t>
        </r>
      </text>
    </comment>
    <comment ref="D30"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<sst xmlns="http://schemas.openxmlformats.org/spreadsheetml/2006/main" count="320" uniqueCount="198">
  <si>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SERVICIO A LA CIUDADANÍA</t>
    </r>
  </si>
  <si>
    <r>
      <rPr>
        <b/>
        <sz val="11"/>
        <color rgb="FF000000"/>
        <rFont val="Calibri Light"/>
        <family val="2"/>
      </rPr>
      <t xml:space="preserve">Código Formato: </t>
    </r>
    <r>
      <rPr>
        <sz val="11"/>
        <color rgb="FF000000"/>
        <rFont val="Calibri Light"/>
        <family val="2"/>
      </rPr>
      <t xml:space="preserve">PLE-PIN-F017
</t>
    </r>
    <r>
      <rPr>
        <b/>
        <sz val="11"/>
        <color rgb="FF000000"/>
        <rFont val="Calibri Light"/>
        <family val="2"/>
      </rPr>
      <t xml:space="preserve">Versión: </t>
    </r>
    <r>
      <rPr>
        <sz val="11"/>
        <color rgb="FF000000"/>
        <rFont val="Calibri Light"/>
        <family val="2"/>
      </rPr>
      <t xml:space="preserve">6
</t>
    </r>
    <r>
      <rPr>
        <b/>
        <sz val="11"/>
        <color rgb="FF000000"/>
        <rFont val="Calibri Light"/>
        <family val="2"/>
      </rPr>
      <t xml:space="preserve">Vigencia desde: </t>
    </r>
    <r>
      <rPr>
        <sz val="11"/>
        <color rgb="FF000000"/>
        <rFont val="Calibri Light"/>
        <family val="2"/>
      </rPr>
      <t xml:space="preserve">23 de enero de 2023
</t>
    </r>
    <r>
      <rPr>
        <b/>
        <sz val="11"/>
        <color rgb="FF000000"/>
        <rFont val="Calibri Light"/>
        <family val="2"/>
      </rPr>
      <t xml:space="preserve">Caso HOLA: </t>
    </r>
    <r>
      <rPr>
        <sz val="11"/>
        <color rgb="FF000000"/>
        <rFont val="Calibri Light"/>
        <family val="2"/>
      </rPr>
      <t>291736</t>
    </r>
  </si>
  <si>
    <t>VIGENCIA DE LA PLANEACIÓN 2023</t>
  </si>
  <si>
    <t>DEPENDENCIAS ASOCIADAS</t>
  </si>
  <si>
    <t>Subsecretaría de Gestión Institucional - Atención al Ciudadano</t>
  </si>
  <si>
    <t>CONTROL DE CAMBIOS</t>
  </si>
  <si>
    <t>VERSIÓN</t>
  </si>
  <si>
    <t>FECHA</t>
  </si>
  <si>
    <t>DESCRIPCIÓN DE LA MODIFICACIÓN</t>
  </si>
  <si>
    <t>27 de enero 2023</t>
  </si>
  <si>
    <t>Publicación del plan de gestión aprobado. Caso HOLA: 292771</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</si>
  <si>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</si>
  <si>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</si>
  <si>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28 de abril de 2023</t>
  </si>
  <si>
    <t>Para el primer trimestre de la vigencia 2023, el Plan de Gestión del proceso Servicio Atención a la Ciudadanía  alcanzó un nivel de desempeño del 100,00% y 33,50% del acumulado para la vigencia.</t>
  </si>
  <si>
    <t>03 de mayo de 2023</t>
  </si>
  <si>
    <t>Para el primer trimestre de la vigencia 2023, el Plan de Gestión del proceso Servicio Atención a la Ciudadanía  alcanzó un nivel de desempeño del 100,00% y 18,83% del acumulado para la vigencia.</t>
  </si>
  <si>
    <t>28 de julio de 2023</t>
  </si>
  <si>
    <t>Para el segundo trimestre de la vigencia 2023, el Plan de Gestión del proceso Servicio Atención a la Ciudadanía  alcanzó un nivel de desempeño del  88,08% y 56,77% del acumulado para la vigencia</t>
  </si>
  <si>
    <t>26 de septiembre de 2023</t>
  </si>
  <si>
    <t>Se realiza modificacion del Plan de gestion segun correo de solicitud y aprobacion del  26 de septiembre,  quedando programados la actualizacion de los 7 documentos para el próximo trimestre (4 trimestre). 
Caso Hola No 348048</t>
  </si>
  <si>
    <t>Para el tercer trimestre de la vigencia 2023, el Plan de Gestión del proceso Servicio Atención a la Ciudadanía  alcanzó un nivel de desempeño del  100% y 85%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</si>
  <si>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</si>
  <si>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</si>
  <si>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</si>
  <si>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</si>
  <si>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</si>
  <si>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</si>
  <si>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</si>
  <si>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</si>
  <si>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</si>
  <si>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</si>
  <si>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</si>
  <si>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</si>
  <si>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</si>
  <si>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</si>
  <si>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</si>
  <si>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</si>
  <si>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</si>
  <si>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</si>
  <si>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</si>
  <si>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</si>
  <si>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</si>
  <si>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</si>
  <si>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</si>
  <si>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</si>
  <si>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</si>
  <si>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</si>
  <si>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</si>
  <si>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</si>
  <si>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</si>
  <si>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</si>
  <si>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</si>
  <si>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</si>
  <si>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</si>
  <si>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</si>
  <si>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</si>
  <si>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Realizar la entrega a los titulares o devolución a las entidades emisoras del 80% de los documentos de identificación extraviados que cumplen con el tiempo de custodia definidos en el procedimiento.</t>
  </si>
  <si>
    <t>Gestión</t>
  </si>
  <si>
    <t>Porcentaje de entrega o devolución de Documentos Extraviados</t>
  </si>
  <si>
    <t>(Número  total de documentos entregados o devueltos en 2023 / Número total de documentos registrados en el aplicativo SIDE-BIZAGI que cumplen con el tiempo de custodia) * 100</t>
  </si>
  <si>
    <t>Cantidad de documentos registrados en el aplicativo SIDE-BIZAGI con corte al 1 de enero de 2023.</t>
  </si>
  <si>
    <t>Creciente</t>
  </si>
  <si>
    <t>Porcentaje  de entrega o devolución de documentos extraviados</t>
  </si>
  <si>
    <t>Eficacia</t>
  </si>
  <si>
    <t>Consolidado de seguimiento a la gestión del Banco de Documentos extraviados</t>
  </si>
  <si>
    <t>Reporte aplicativo SIDE-BIZAGI</t>
  </si>
  <si>
    <t>Subsecretaría de Gestión Institucional - Servicio a la Ciudadanía</t>
  </si>
  <si>
    <t>Para el primer trimestre de 2023 se hizo entrega de 1741 documentos, frente al total de documentos registrados en el aplicativo SIDE-BIZAGI que cumplieron con el tiempo de custodia, lo cual corresponde al 26%, este porcentaje supera en un 16% la meta programada para el primer trimestre.</t>
  </si>
  <si>
    <t>Consolidado actas de entrega de documentos a titulares, oficios de devolucion a entidades generadores y oficios de recepción de documentos.</t>
  </si>
  <si>
    <t>Para el segundo trimestre de 2023 se hizo entrega de 5.335 documentos, de estos 5.270 fueron devueltos a las entidades originadoras y 65 entregados a ciudadano frente al total de documentos registrados en el aplicativo SIDE-BIZAGI que cumplieron con el tiempo de custodia, lo cual corresponde al 65%, este porcentaje supera en un 25% la meta programada para el primer trimestre.</t>
  </si>
  <si>
    <t>Consolidado actas de entrega de documentos a titulares, oficios de devolucion a entidades generadores y oficios de recepción de documentos</t>
  </si>
  <si>
    <t>Para el tercer trimestre de 2023 se hizo entrega de 4.717 documentos, de estos 4.666 fueron devueltos a las entidades originadoras y 51 entregados al titular frente al total de documentos registrados en el aplicativo SIDE-BIZAGI que cumplieron con el tiempo de custodia, lo cual corresponde al 89%, este porcentaje supera en un 29% la meta programada para el tercer trimestre.</t>
  </si>
  <si>
    <t>2</t>
  </si>
  <si>
    <t>Realizar 4 seguimientos a los puntos de Atención a la Ciudadanía (Nivel central, Alcaldías Locales, Red CADE), para la verificación del cumplimiento de los criterios del formato "Monitoreo a la calidad del servicio - Alcaldías locales" del plan de acción de la Política Pública Distrital de Servicio a la Ciudadanía, así como del cumplimiento de Accesibilidad a Medios Fisicos NTC 6047 de 2013.</t>
  </si>
  <si>
    <t>Retadora (mejora)</t>
  </si>
  <si>
    <t>Seguimiento a los puntos de atención a la ciudadanía para la verificación del cumplimiento de criterios.</t>
  </si>
  <si>
    <t>Número de seguimientos realizados a los puntos de atención a la ciudadanía</t>
  </si>
  <si>
    <t>1 visita de seguimiento a los puntos de atención realizada en la vigencia 2022.</t>
  </si>
  <si>
    <t>Suma</t>
  </si>
  <si>
    <t>Acta de visitas realizadas.</t>
  </si>
  <si>
    <t>Formatos de verificación de  "Monitoreo a la calidad del servicio - Alcaldías locales" del plan de acción de la Política Pública Distrital de Servicio a la Ciudadanía, así como del cumplimiento de Accesibilidad a Medios Fisicos NTC 6047 de 2013.</t>
  </si>
  <si>
    <t>Se realiza visita de seguimiento por parte de la oficina de Servicio de Atención a la Ciudadanía,  a los 24 puntos de atención presencial, Diecinueve (19) Alcaldías Locales y Cinco (5) superCADES para verificar el cumplimiento de accesibilidad a medios físicos de conformidad a la NTC 6047 de 2013.</t>
  </si>
  <si>
    <t>Actas de visita y seguimiento al cumplimiento de las condiciones de la NTC 6047 de 2013 de accesibilidad a medios físicos.</t>
  </si>
  <si>
    <t>Se realiza visita de seguimiento por parte de la oficina de Servicio de Atención a la Ciudadanía,  a los 25 puntos de atención presencial: (1) nivel central, Diecinueve (19) Alcaldías Locales, Cinco (5) superCADES, para verificar el cumplimiento de accesibilidad a medios físicos de conformidad a la NTC 6047 de 2013.</t>
  </si>
  <si>
    <t>3</t>
  </si>
  <si>
    <t>Realizar una actividad de disminución de barreras que permita fortalecer el impacto e incidencia de la estrategia Gobierno Sin Límites.</t>
  </si>
  <si>
    <t>Actividades de disminución de barreras</t>
  </si>
  <si>
    <t>Número de eventos de disminución de barreras realizados</t>
  </si>
  <si>
    <t>1 actividad de disminución de barreras realizada en la vigencia 2022.</t>
  </si>
  <si>
    <t>Número</t>
  </si>
  <si>
    <t>Actas de reuniones adelantadas en cada trimestre para la organización del evento, registros fotográficos, grabaciones de reuniones virtuales, archivos y anexos generales relacionados con el evento.</t>
  </si>
  <si>
    <t>Informes, reportes, planes y demás registros de información pertinentes al asunto.</t>
  </si>
  <si>
    <t>No programada</t>
  </si>
  <si>
    <t xml:space="preserve">No programada </t>
  </si>
  <si>
    <t>4</t>
  </si>
  <si>
    <t>Realizar cuatro (4) ferias itinerantes de servicios enfocadas en la atención a la ciudadanía con enfoque diferencial, preferencial e incluyente en el territorio en el marco de la estrategia "Gobierno al territorio".</t>
  </si>
  <si>
    <t>Ferias itinerantes de servicios</t>
  </si>
  <si>
    <t>Número de ferias itinerantes de servicios realizadas</t>
  </si>
  <si>
    <t>4 ferias realizadas en la vigencia 2022.</t>
  </si>
  <si>
    <t>Actas de asistencia y registro fotográfico de cada feria desarrollada</t>
  </si>
  <si>
    <t>Se llevó a cabo la primer feria itinerante del año 2023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25 de febrero en la Plaza Fundacional de Bosa.</t>
  </si>
  <si>
    <t>Acta de los servicios prestados y los ciudadanos beneficiados, incluye planilla de asistencia y registro fotográfico.</t>
  </si>
  <si>
    <t>Se llevó a cabo la segunda feria itinerante del año 2023 correspondiente al segundo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entre otros. Esta feria se desarrolló el día 10 de junio  en la Plazoleta La Mariposa, localidad de Usaquén.</t>
  </si>
  <si>
    <t>Se llevó a cabo la tercer feria itinerante del año 2023 correspondiente al tercer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Esta feria se desarrolló el día 9 de septiembre en la Plazoleta Principal 20 de Julio, localidad de San Cristobal.</t>
  </si>
  <si>
    <t>Verificar las respuesta a las solicitudes de los ciudadanos de manera oportuna y amigable, para garantizar sus derechos.</t>
  </si>
  <si>
    <t>5</t>
  </si>
  <si>
    <t>Adelantar el seguimiento al 100% de las peticiones ciudadanas registradas, recibidas e ingresadas por el aplicativo Bogotá Te Escucha.</t>
  </si>
  <si>
    <t>Porcentaje de seguimiento a las peticiones  ciudadanas registradas, recibidas e ingresadas por el aplicativo Bogotá Te Escucha.</t>
  </si>
  <si>
    <t>(Número total de peticiones con seguimiento / Número  total de peticiones registradas, recibidas e ingresadas) x 100%</t>
  </si>
  <si>
    <t>Saldo de peticiones pendientes registradas, recibidas e ingresadas con seguimiento adelantado en el periodo a analizar con corte al 1 de enero de 2023.</t>
  </si>
  <si>
    <t>Constante</t>
  </si>
  <si>
    <t>Porcentaje</t>
  </si>
  <si>
    <t>Consolidado de seguimientos efectuados a las peticiones registradas, recibidas e ingresadas por el aplicativo Bogotá Te Escucha.</t>
  </si>
  <si>
    <t>Aplicativo de Gestión Documental ORFEO</t>
  </si>
  <si>
    <t xml:space="preserve">En el primer trimestre de 2023, se efectuó el seguimiento al 100% de las peticiones ciudadanas de cada una de las 24 dependencias de nivel central y las 20 alcaldías locales. Esto nos permitió establecer que, con corte al 31 de marzo de 2023:
Se recibieron/registraron 14.352 peticiones, y se gestionaron 12.778, logrando un porcentaje de descongestión del 89% de las peticiones registradas, recibidas e ingresadas con corte al 31 de marzo de la presente vigencia. 
Los mecanismos de seguimiento tuvieron por objetivo actuar de manera preventiva cuando estaba por terminarse el plazo de respuesta de la solicitud, y de manera correctiva en los casos en que se superó el tiempo de respuesta establecido por la ley. </t>
  </si>
  <si>
    <t>Reportes Semanales seguimiento a peticiones por Alcaldías Locales y Dependencias de Nivel Central.</t>
  </si>
  <si>
    <t xml:space="preserve">En el segundo trimestre de 2023, se efectuó el seguimiento al 100% de las peticiones ciudadanas de cada una de las 24 dependencias de nivel central y las 20 alcaldías locales. Esto nos permitió establecer que, con corte al 30 de junio de 2023: Se recibieron/registraron 13.821 peticiones, y se gestionaron 11.302, logrando un porcentaje de descongestión del 82% de las peticiones registradas, recibidas e ingresadas con corte al 30 de junio de la presente vigencia. 
Los mecanismos de seguimiento tuvieron por objetivo actuar de manera preventiva cuando estaba por finalizar el plazo de respuesta de la solicitud, y de manera correctiva en los casos en que se superó el tiempo de respuesta establecido por la ley. </t>
  </si>
  <si>
    <t xml:space="preserve">En el tercer trimestre de 2023, se efectuó el seguimiento al 100% de las peticiones ciudadanas de cada una de las 24 dependencias de nivel central y las 20 alcaldías locales. Esto permitió que se gestionaran con corte al 30 de septiembre de 2023: Se recibieron/registraron 14.324 peticiones, y se gestionaron 11.594, logrando un porcentaje de descongestión del 80% de las peticiones registradas, recibidas e ingresadas.
Los mecanismos de seguimiento tuvieron por objetivo actuar de manera preventiva cuando estaba por finalizar el plazo de respuesta de la solicitud, y de manera correctiva en los casos en que se superó el tiempo de respuesta establecido por la ley. </t>
  </si>
  <si>
    <t>6</t>
  </si>
  <si>
    <t>Realizar 1 reporte mensual a la Oficina Asesora de Planeación de la cantidad de peticiones registradas y clasificadas como sugerencias</t>
  </si>
  <si>
    <t>Reporte mensual de peticiones registradas y clasificadas como Sugerencias.</t>
  </si>
  <si>
    <t>Número de reportes mensuales de peticiones registradas y clasificadas como sugerencias enviados a la OAP</t>
  </si>
  <si>
    <t>N/A</t>
  </si>
  <si>
    <t>Reporte de peticiones clasificadas como sugerencias.</t>
  </si>
  <si>
    <t>Reporte PQRS Oficina de Servicio Atención a la Ciudadanía y/o Reporte PQRS Secretaria General</t>
  </si>
  <si>
    <t>En el primer trimestre de 2023, se enviaron 3 reportes de peticiones clasificadas como sugerencias a la Oficina Asesora de Planeación, indicando datos relacionados con el estado de gestión de estas.</t>
  </si>
  <si>
    <t>Reporte PQRS Oficina de Servicio Atención a la Ciudadanía y/o Reporte PQRS Secretaria General y Soporte de Correos remitidos a la OAP.</t>
  </si>
  <si>
    <t>En el segundo trimestre de 2023, se enviaron 3 reportes de peticiones clasificadas como sugerencias a la Oficina Asesora de Planeación, indicando datos relacionados con el estado de gestión de estas.</t>
  </si>
  <si>
    <t>En el tercer trimestre de 2023, se enviaron 3 reportes de peticiones clasificadas como sugerencias a la Oficina Asesora de Planeación, indicando datos relacionados con el estado de gestión de estas.</t>
  </si>
  <si>
    <t>7</t>
  </si>
  <si>
    <t>Efectuar 1 reporte semanal que de cuenta de la cantidad de peticiones vencidas y pendientes de respuesta en las dependencias del nivel central y local de la entidad.</t>
  </si>
  <si>
    <t>Reporte semanal de peticiones vencidas y pendientes de respuesta.</t>
  </si>
  <si>
    <t>Número de reportes semanales realizados en el mes respecto de peticiones  vencidas y pendientes de respuesta en las dependencias del nivel central y local de la entidad</t>
  </si>
  <si>
    <t>52 reportes realizados en la vigencia 2022.</t>
  </si>
  <si>
    <t>Reportes semanales enviados por correo que den cuenta de la cantidad de peticiones vencidas y pendientes de respuesta en las dependencias del nivel central y local de la entidad.</t>
  </si>
  <si>
    <t xml:space="preserve">En el primer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 que incluyen (37) reportes a los promotores de mejora (12 en enero, 14 en febrero y 11 en marzo), veinticuatro (24) correos de información preventiva (8 en enero y 8 en febrero, 8 en marzo), cuarenta y nueve (49) alertas de peticiones vencidas a dependencias de nivel central (17 en enero, 23 en febrero y 9 en marzo), y setenta y un (71) alertas de peticiones vencidas a Alcaldías Locales (26 enero, 23 en febrero y 22 en marzo). </t>
  </si>
  <si>
    <t>Reporte PQRS Oficina de Servicio Atención a la Ciudadanía y/o Reporte PQRS Secretaria General, correos de alertas e información preventiva remitidos a Alcaldías Locales y Dependencias del Nivel Central.</t>
  </si>
  <si>
    <t>En el segundo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las 13 semanas se remitieron 13 reportes.</t>
  </si>
  <si>
    <t>En el tercer trimestre de 2023, se realizaron reportes y alertas preventivas semanales a las dependencias de la Secretaría Distrital de Gobierno, informando la cantidad de peticiones en términos y vencidas. Cabe aclarar que, cada reporte semanal se compone de reportes a promotores de la mejora, alertas de peticiones vencidas y pendientes de respuesta y correos de información preventiva. Por tanto, en un solo archivo de reporte semanal se relacionan todas las acciones descritas.</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</si>
  <si>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</si>
  <si>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</si>
  <si>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</si>
  <si>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</si>
  <si>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</si>
  <si>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</si>
  <si>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</si>
  <si>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</si>
  <si>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</si>
  <si>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</si>
  <si>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</si>
  <si>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</si>
  <si>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Subsecretaría de Gestión Institucional (Calificación 60%) 
Consumo de papel: El reporte de consumo de papel cuenta con fecha de última actualización del mes de junio de 2023.
Participación:  Crecimiento verde (1 participantes)  , Día Internacional del agua (2 participante).
Jornada presencial: Obtuvó calificación de 72% en la evaluación efectuada en la jornada.
Semana ambiental: No se evidencia participacion en la semana amb</t>
  </si>
  <si>
    <t xml:space="preserve">Reporte seguimiento meta ambiental </t>
  </si>
  <si>
    <t xml:space="preserve">No  programada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</si>
  <si>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</si>
  <si>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</si>
  <si>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</si>
  <si>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</si>
  <si>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</si>
  <si>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</si>
  <si>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</si>
  <si>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Se3 realizó la actualización del documento SAC-M002 bajo caso HOLA 310617 del día 21 de marzo 2023</t>
  </si>
  <si>
    <t>Listado maestro de documentos</t>
  </si>
  <si>
    <t xml:space="preserve">Reporte seguimiento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</si>
  <si>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</si>
  <si>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</si>
  <si>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</si>
  <si>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</si>
  <si>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</si>
  <si>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</si>
  <si>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</si>
  <si>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</si>
  <si>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dia del sistema de gestion 22 de junio de 2023</t>
  </si>
  <si>
    <t>Total metas transversales (20%)</t>
  </si>
  <si>
    <t xml:space="preserve">Total plan de gestión </t>
  </si>
  <si>
    <t>31 de octubre de 2023</t>
  </si>
  <si>
    <t>Capacitacion del dia 20 de septiembre de 2023</t>
  </si>
  <si>
    <t xml:space="preserve">Listado de asistencia </t>
  </si>
  <si>
    <t>26 de enero de 2023</t>
  </si>
  <si>
    <t>Subsecretaría de Gestión Institucional (70%) 
Consumo de papel: El reporte de consumo de papel cuenta con fecha de última actualización del mes de diciembre de 2023.
Política Ambiental: Participan tres (3) personas de la dependencia.
Participación: 
Cero papel:No participó ningún representante de la dependencia en la jornda.
Fuentes no convencionales de energía: No particpó ningún representante de la dependencia en la jornada.</t>
  </si>
  <si>
    <t>Reporte meta ambiental OAP</t>
  </si>
  <si>
    <t xml:space="preserve">Meta no reportada </t>
  </si>
  <si>
    <t xml:space="preserve">el cumplimiento de la meta fue del 75% acumulado para la vigencia </t>
  </si>
  <si>
    <t xml:space="preserve">el cumplimiento de la meta fue del 100,00% acumulado para la vigencia </t>
  </si>
  <si>
    <t>Para el cuarto trimestre de 2023 se hizo entrega de 2.738 documentos, de los cuales, 2.682 fueron devueltos a las entidades originadoras y 56 entregados al titular. Frente al total de documentos registrados en el aplicativo SIDE-BIZAGI que cumplieron con el tiempo de custodia, para el IV trimestre de 2023 correspondió al 95%; lo que pemrite concluir que se superó en un 15% la meta programada para el trimestre evaluado.</t>
  </si>
  <si>
    <t>Consolidado actas de entrega de documentos a titulares, oficios de devolución a entidades generadores y oficios de recepción de documentos.</t>
  </si>
  <si>
    <t>Se realiza visita de seguimiento por parte de la oficina de Servicio de Atención a la Ciudadanía,  a los 25 puntos de atención presencial: (1) nivel central, Diecinueve (19) Alcaldías Locales, Cinco (5) SuperCADES, para verificar el cumplimiento de accesibilidad a medios físicos de conformidad a la NTC 6047 de 2013.</t>
  </si>
  <si>
    <t>Se realiza festival de desarrollo de habilidades y capacidades de personas con discapacidad, evento mediante el que se visibilizaron las habilidades y capacidades de esta población perteneciente a la localidad de Ciudad Bolívar, a través de un festival de expresiones culturales (danza, musica, teatro), realizando un desfile - comparsa que inicio en la casa de la Cultura y culminó en la Universidad Distrital sede Candelaria, haciendo un acto de cierre en las instalaciones del Centro Crecer Arborizadora Alta, ubicado en el ecoparque de Ciudad Bolívar. Con esta actividad de disminución de barreras se fortalece el impacto e incidencia de la Estrategia Gobierno Sin Límites y se reafirma ser una entidad inclusiva y sin barreras.</t>
  </si>
  <si>
    <t>Acta de los participantes de la comparsa que incluye registro fotográfico y documentos que acreditan planeación del festival.</t>
  </si>
  <si>
    <t>Se llevó a cabo la cuarta feria itinerante  correspondiente al cuarto trimestre de la vigencia, con un enfoque diferencial, preferencial e incluyente, en compañía de Alcaldías Locales de la zona, entidades distritales y entidades privadas cuyo objetivo fue brindar servicios alternos a la comunidad y hacer extensiva a ella la oferta institucional de la Secretaría Distrital de Gobierno incluyendo otras entidades del distrito, actores locales y comunitarios. Esta feria se desarrolló el día 25 de noviembre en el Parque Dindalito Bella Vista, localidad de Kennedy.</t>
  </si>
  <si>
    <t>En el cuarto trimestre de 2023, se efectuó el seguimiento al 100% de las peticiones ciudadanas de cada una de las 24 dependencias de nivel central y las 20 alcaldías locales con 24 reportes preventivos remitidos a promotores de mejora, 229 reportes de correctivos y  83 alertas remitidas por correo electrónico a los servidores y/o colaboradores de la Oficina SAC con el propósito de que hicieran validación y cierre de peticiones que ya habían sido respondidas y notificadas. Dichos seguimientos consistían en actuar de manera preventiva cuando estaba por terminarse el plazo de respuesta de la solicitud, y de manera correctiva en los casos en que se superó el tiempo de respuesta establecido por la ley, minimizando reprocesos administrativos y riesgos de posibles demandas y/o acciones ciudadanas para hacer efectivo su derecho a la petición de conformidad con la ley 1755 de 2015.</t>
  </si>
  <si>
    <t>En el cuarto trimestre de 2023, se enviaron 3 reportes de peticiones clasificadas como sugerencias a la Oficina Asesora de Planeación, indicando datos relacionados con el estado de gestión de estas.</t>
  </si>
  <si>
    <t>En el cuarto trimestre de 2023, se realizaron reportes y alertas preventivas semanales a las dependencias de la Secretaría Distrital de Gobierno, informando la cantidad de peticiones en términos y vencidas. Cada reporte semanal se compone de reportes a promotores de la mejora, alertas de peticiones vencidas y pendientes de respuesta y correos de información preventiva. Por tanto, en un solo archivo de reporte semanal se relacionan todas las acciones descritas.</t>
  </si>
  <si>
    <t>se reporta un cumplimiento de la meta del 100% acumulado para la vigencia 2023</t>
  </si>
  <si>
    <t xml:space="preserve">Listado  maestro de documentos </t>
  </si>
  <si>
    <t>Meta cumulada para la vigencia,  cumplida  al 100% :
 Listado maestro de documentos internos de la Secretaría Distrital de Gobierno</t>
  </si>
  <si>
    <t>Para el cuarto  trimestre de la vigencia 2023, el Plan de Gestión del proceso Servicio Atención a la Ciudadanía  alcanzó un nivel de desempeño del  96,56% y 98,33%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</si>
</sst>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theme="1"/>
      <name val="Calibri Light"/>
      <family val="2"/>
    </font>
    <font>
      <b/>
      <u/>
      <sz val="11"/>
      <color theme="1"/>
      <name val="Calibri Light"/>
      <family val="2"/>
      <scheme val="major"/>
    </font>
    <font>
      <b/>
      <sz val="11"/>
      <color rgb="FF000000"/>
      <name val="Calibri Light"/>
      <family val="2"/>
    </font>
    <font>
      <sz val="11"/>
      <color rgb="FF000000"/>
      <name val="Calibri Light"/>
      <family val="2"/>
    </font>
    <font>
      <sz val="11"/>
      <name val="Calibri Light"/>
      <family val="2"/>
    </font>
    <font>
      <sz val="11"/>
      <name val="Calibri Light"/>
      <family val="2"/>
      <scheme val="major"/>
    </font>
    <font>
      <u/>
      <sz val="11"/>
      <color theme="10"/>
      <name val="Calibri"/>
      <family val="2"/>
      <scheme val="minor"/>
    </font>
    <font>
      <sz val="11"/>
      <color theme="4"/>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4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9" borderId="1" xfId="0" applyFont="1" applyFill="1" applyBorder="1" applyAlignment="1">
      <alignment horizontal="justify" vertical="center" wrapText="1"/>
    </xf>
    <xf numFmtId="49" fontId="1"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0" fontId="1" fillId="9" borderId="0" xfId="0" applyFont="1" applyFill="1" applyAlignment="1">
      <alignment horizontal="justify" vertical="center" wrapText="1"/>
    </xf>
    <xf numFmtId="0" fontId="1" fillId="0" borderId="13" xfId="0" applyFont="1" applyBorder="1" applyAlignment="1">
      <alignment vertical="center" wrapText="1"/>
    </xf>
    <xf numFmtId="0" fontId="13" fillId="0" borderId="1" xfId="0" applyFont="1" applyBorder="1" applyAlignment="1">
      <alignment horizontal="justify" vertical="center" wrapText="1"/>
    </xf>
    <xf numFmtId="9" fontId="1" fillId="0" borderId="1" xfId="1" applyFont="1" applyFill="1" applyBorder="1" applyAlignment="1">
      <alignment horizontal="justify" vertical="center" wrapText="1"/>
    </xf>
    <xf numFmtId="2" fontId="1"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4"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9" fontId="4" fillId="9" borderId="1" xfId="0" applyNumberFormat="1" applyFont="1" applyFill="1" applyBorder="1" applyAlignment="1" applyProtection="1">
      <alignment horizontal="center" vertical="center" wrapText="1"/>
      <protection locked="0"/>
    </xf>
    <xf numFmtId="9" fontId="4" fillId="9" borderId="1" xfId="1" applyFont="1" applyFill="1" applyBorder="1" applyAlignment="1">
      <alignment horizontal="center" vertical="center" wrapText="1"/>
    </xf>
    <xf numFmtId="9" fontId="4" fillId="0" borderId="1" xfId="0" applyNumberFormat="1" applyFont="1" applyBorder="1" applyAlignment="1">
      <alignment horizontal="justify" vertical="center" wrapText="1"/>
    </xf>
    <xf numFmtId="0" fontId="4" fillId="0" borderId="1" xfId="0" applyFont="1" applyBorder="1" applyAlignment="1">
      <alignment horizontal="left" vertical="center" wrapText="1"/>
    </xf>
    <xf numFmtId="1" fontId="4" fillId="9" borderId="1" xfId="1" applyNumberFormat="1" applyFont="1" applyFill="1" applyBorder="1" applyAlignment="1">
      <alignment horizontal="center" vertical="center" wrapText="1"/>
    </xf>
    <xf numFmtId="9" fontId="1" fillId="9" borderId="1" xfId="1" applyFont="1" applyFill="1" applyBorder="1" applyAlignment="1">
      <alignment horizontal="center" vertical="center" wrapText="1"/>
    </xf>
    <xf numFmtId="9" fontId="1" fillId="9" borderId="1" xfId="1" applyFont="1" applyFill="1" applyBorder="1" applyAlignment="1">
      <alignment horizontal="justify" vertical="center" wrapText="1"/>
    </xf>
    <xf numFmtId="9" fontId="1" fillId="0" borderId="1" xfId="1"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164" fontId="1" fillId="0" borderId="1"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6" fillId="3" borderId="1" xfId="1" applyNumberFormat="1" applyFont="1" applyFill="1" applyBorder="1" applyAlignment="1">
      <alignment horizontal="center" wrapText="1"/>
    </xf>
    <xf numFmtId="9" fontId="4" fillId="0" borderId="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0" fontId="4" fillId="0" borderId="1" xfId="0" applyNumberFormat="1" applyFont="1" applyBorder="1" applyAlignment="1">
      <alignment horizontal="left" vertical="center" wrapText="1"/>
    </xf>
    <xf numFmtId="9" fontId="1" fillId="0" borderId="1" xfId="1" applyFont="1" applyBorder="1" applyAlignment="1">
      <alignment horizontal="center" vertical="center" wrapText="1"/>
    </xf>
    <xf numFmtId="0" fontId="4" fillId="0" borderId="1" xfId="1"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164"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1" fillId="9" borderId="0" xfId="0" applyFont="1" applyFill="1" applyAlignment="1">
      <alignment horizontal="center" vertical="center" wrapText="1"/>
    </xf>
    <xf numFmtId="0" fontId="2" fillId="9" borderId="0" xfId="0" applyFont="1" applyFill="1" applyAlignment="1">
      <alignment horizontal="center" vertical="center" wrapText="1"/>
    </xf>
    <xf numFmtId="10" fontId="1" fillId="0" borderId="1" xfId="1" applyNumberFormat="1" applyFont="1" applyBorder="1" applyAlignment="1">
      <alignment horizontal="justify" vertical="center" wrapText="1"/>
    </xf>
    <xf numFmtId="10" fontId="1" fillId="9" borderId="1" xfId="1" applyNumberFormat="1" applyFont="1" applyFill="1" applyBorder="1" applyAlignment="1">
      <alignment horizontal="justify" vertical="center" wrapText="1"/>
    </xf>
    <xf numFmtId="10" fontId="1" fillId="0" borderId="1" xfId="1"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19" fillId="0" borderId="1" xfId="3" applyBorder="1" applyAlignment="1">
      <alignment horizontal="center" vertical="center" wrapText="1"/>
    </xf>
    <xf numFmtId="10" fontId="6" fillId="3" borderId="1" xfId="1" applyNumberFormat="1" applyFont="1" applyFill="1" applyBorder="1" applyAlignment="1">
      <alignment wrapText="1"/>
    </xf>
    <xf numFmtId="10" fontId="8" fillId="2" borderId="1" xfId="0" applyNumberFormat="1" applyFont="1" applyFill="1" applyBorder="1" applyAlignment="1">
      <alignment wrapText="1"/>
    </xf>
    <xf numFmtId="1" fontId="1" fillId="9" borderId="1" xfId="0" applyNumberFormat="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0" fontId="1" fillId="9" borderId="13"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1" xfId="1" applyNumberFormat="1"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164" fontId="6" fillId="3" borderId="1" xfId="1" applyNumberFormat="1" applyFont="1" applyFill="1" applyBorder="1" applyAlignment="1">
      <alignment wrapText="1"/>
    </xf>
    <xf numFmtId="164" fontId="4" fillId="0" borderId="1" xfId="1" applyNumberFormat="1" applyFont="1" applyBorder="1" applyAlignment="1">
      <alignment horizontal="center" vertical="center" wrapText="1"/>
    </xf>
    <xf numFmtId="0" fontId="4" fillId="9" borderId="1" xfId="0" applyFont="1" applyFill="1" applyBorder="1" applyAlignment="1">
      <alignment horizontal="center" vertical="center" wrapText="1"/>
    </xf>
    <xf numFmtId="9" fontId="20" fillId="0" borderId="1" xfId="1" applyFont="1" applyBorder="1" applyAlignment="1">
      <alignment horizontal="center" vertical="center" wrapText="1"/>
    </xf>
    <xf numFmtId="164" fontId="20" fillId="0" borderId="1" xfId="1"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10" fontId="20" fillId="0" borderId="1" xfId="1" applyNumberFormat="1" applyFont="1" applyBorder="1" applyAlignment="1">
      <alignment horizontal="center" vertical="center" wrapText="1"/>
    </xf>
    <xf numFmtId="0" fontId="20"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7" fillId="9" borderId="1" xfId="0" applyFont="1" applyFill="1" applyBorder="1" applyAlignment="1">
      <alignment horizontal="justify" vertical="center"/>
    </xf>
    <xf numFmtId="0" fontId="18" fillId="9" borderId="1" xfId="0" applyFont="1" applyFill="1" applyBorder="1" applyAlignment="1">
      <alignment horizontal="justify" vertical="center"/>
    </xf>
    <xf numFmtId="0" fontId="16"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7" fillId="9" borderId="1" xfId="0" applyFont="1" applyFill="1" applyBorder="1" applyAlignment="1">
      <alignment horizontal="left"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7" fillId="9" borderId="15" xfId="0" applyFont="1" applyFill="1" applyBorder="1" applyAlignment="1">
      <alignment horizontal="left" vertical="center" wrapText="1"/>
    </xf>
    <xf numFmtId="0" fontId="17" fillId="9" borderId="6" xfId="0" applyFont="1" applyFill="1" applyBorder="1" applyAlignment="1">
      <alignment horizontal="left" vertical="center" wrapText="1"/>
    </xf>
    <xf numFmtId="0" fontId="17" fillId="9" borderId="7" xfId="0" applyFont="1" applyFill="1" applyBorder="1" applyAlignment="1">
      <alignment horizontal="left" vertical="center" wrapText="1"/>
    </xf>
    <xf numFmtId="0" fontId="17" fillId="9" borderId="8"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cellXfs>
  <cellStyles count="4">
    <cellStyle name="Hipervínculo" xfId="3" builtinId="8"/>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30"/>
  <sheetViews>
    <sheetView tabSelected="1" topLeftCell="A9" zoomScale="70" zoomScaleNormal="70" workbookViewId="0">
      <selection activeCell="Q12" sqref="Q12"/>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2.7109375" style="1" customWidth="1"/>
    <col min="5" max="5" width="10.85546875" style="1" customWidth="1"/>
    <col min="6" max="6" width="24.42578125" style="1" customWidth="1"/>
    <col min="7" max="7" width="23.5703125" style="1" customWidth="1"/>
    <col min="8" max="8" width="17.710937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4" width="21.28515625" style="1" hidden="1" customWidth="1"/>
    <col min="25"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customWidth="1"/>
    <col min="37" max="37" width="16.5703125" style="1" customWidth="1"/>
    <col min="38" max="38" width="34.85546875" style="1" customWidth="1"/>
    <col min="39" max="41" width="16.5703125" style="1" customWidth="1"/>
    <col min="42" max="42" width="21.5703125" style="1" customWidth="1"/>
    <col min="43" max="43" width="39.42578125" style="1" customWidth="1"/>
    <col min="44" max="16384" width="10.85546875" style="1"/>
  </cols>
  <sheetData>
    <row r="1" spans="1:43" s="27" customFormat="1" ht="70.5" customHeight="1" x14ac:dyDescent="0.25">
      <c r="A1" s="93" t="s">
        <v>0</v>
      </c>
      <c r="B1" s="94"/>
      <c r="C1" s="94"/>
      <c r="D1" s="94"/>
      <c r="E1" s="94"/>
      <c r="F1" s="94"/>
      <c r="G1" s="94"/>
      <c r="H1" s="94"/>
      <c r="I1" s="94"/>
      <c r="J1" s="94"/>
      <c r="K1" s="116" t="s">
        <v>1</v>
      </c>
      <c r="L1" s="117"/>
      <c r="M1" s="117"/>
      <c r="N1" s="117"/>
      <c r="O1" s="117"/>
    </row>
    <row r="2" spans="1:43" s="29" customFormat="1" ht="23.45" customHeight="1" x14ac:dyDescent="0.25">
      <c r="A2" s="96" t="s">
        <v>2</v>
      </c>
      <c r="B2" s="97"/>
      <c r="C2" s="97"/>
      <c r="D2" s="97"/>
      <c r="E2" s="97"/>
      <c r="F2" s="97"/>
      <c r="G2" s="97"/>
      <c r="H2" s="97"/>
      <c r="I2" s="97"/>
      <c r="J2" s="97"/>
      <c r="K2" s="28"/>
      <c r="L2" s="28"/>
      <c r="M2" s="28"/>
      <c r="N2" s="28"/>
      <c r="O2" s="28"/>
    </row>
    <row r="3" spans="1:43" s="27" customFormat="1" x14ac:dyDescent="0.25"/>
    <row r="4" spans="1:43" s="27" customFormat="1" ht="29.1" customHeight="1" x14ac:dyDescent="0.25">
      <c r="A4" s="98" t="s">
        <v>3</v>
      </c>
      <c r="B4" s="99"/>
      <c r="C4" s="104" t="s">
        <v>4</v>
      </c>
      <c r="D4" s="105"/>
      <c r="E4" s="110" t="s">
        <v>5</v>
      </c>
      <c r="F4" s="111"/>
      <c r="G4" s="111"/>
      <c r="H4" s="111"/>
      <c r="I4" s="111"/>
      <c r="J4" s="112"/>
    </row>
    <row r="5" spans="1:43" s="27" customFormat="1" ht="15" customHeight="1" x14ac:dyDescent="0.25">
      <c r="A5" s="100"/>
      <c r="B5" s="101"/>
      <c r="C5" s="106"/>
      <c r="D5" s="107"/>
      <c r="E5" s="2" t="s">
        <v>6</v>
      </c>
      <c r="F5" s="2" t="s">
        <v>7</v>
      </c>
      <c r="G5" s="110" t="s">
        <v>8</v>
      </c>
      <c r="H5" s="111"/>
      <c r="I5" s="111"/>
      <c r="J5" s="112"/>
    </row>
    <row r="6" spans="1:43" s="27" customFormat="1" x14ac:dyDescent="0.25">
      <c r="A6" s="100"/>
      <c r="B6" s="101"/>
      <c r="C6" s="106"/>
      <c r="D6" s="107"/>
      <c r="E6" s="30">
        <v>1</v>
      </c>
      <c r="F6" s="30" t="s">
        <v>9</v>
      </c>
      <c r="G6" s="113" t="s">
        <v>10</v>
      </c>
      <c r="H6" s="113"/>
      <c r="I6" s="113"/>
      <c r="J6" s="113"/>
    </row>
    <row r="7" spans="1:43" s="27" customFormat="1" ht="74.25" customHeight="1" x14ac:dyDescent="0.25">
      <c r="A7" s="100"/>
      <c r="B7" s="101"/>
      <c r="C7" s="106"/>
      <c r="D7" s="107"/>
      <c r="E7" s="20">
        <v>2</v>
      </c>
      <c r="F7" s="20" t="s">
        <v>11</v>
      </c>
      <c r="G7" s="113" t="s">
        <v>12</v>
      </c>
      <c r="H7" s="113"/>
      <c r="I7" s="113"/>
      <c r="J7" s="113"/>
    </row>
    <row r="8" spans="1:43" s="27" customFormat="1" ht="65.25" customHeight="1" x14ac:dyDescent="0.25">
      <c r="A8" s="102"/>
      <c r="B8" s="103"/>
      <c r="C8" s="108"/>
      <c r="D8" s="109"/>
      <c r="E8" s="30">
        <v>3</v>
      </c>
      <c r="F8" s="30" t="s">
        <v>13</v>
      </c>
      <c r="G8" s="114" t="s">
        <v>14</v>
      </c>
      <c r="H8" s="115"/>
      <c r="I8" s="115"/>
      <c r="J8" s="115"/>
    </row>
    <row r="9" spans="1:43" s="27" customFormat="1" ht="65.25" customHeight="1" x14ac:dyDescent="0.25">
      <c r="A9" s="67"/>
      <c r="B9" s="67"/>
      <c r="C9" s="66"/>
      <c r="D9" s="66"/>
      <c r="E9" s="30">
        <v>4</v>
      </c>
      <c r="F9" s="30" t="s">
        <v>15</v>
      </c>
      <c r="G9" s="114" t="s">
        <v>16</v>
      </c>
      <c r="H9" s="115"/>
      <c r="I9" s="115"/>
      <c r="J9" s="115"/>
    </row>
    <row r="10" spans="1:43" s="27" customFormat="1" ht="65.25" customHeight="1" x14ac:dyDescent="0.25">
      <c r="A10" s="67"/>
      <c r="B10" s="67"/>
      <c r="C10" s="66"/>
      <c r="D10" s="66"/>
      <c r="E10" s="78">
        <v>5</v>
      </c>
      <c r="F10" s="78" t="s">
        <v>17</v>
      </c>
      <c r="G10" s="126" t="s">
        <v>18</v>
      </c>
      <c r="H10" s="127"/>
      <c r="I10" s="127"/>
      <c r="J10" s="128"/>
    </row>
    <row r="11" spans="1:43" s="27" customFormat="1" ht="65.25" customHeight="1" x14ac:dyDescent="0.25">
      <c r="A11" s="67"/>
      <c r="B11" s="67"/>
      <c r="C11" s="66"/>
      <c r="D11" s="66"/>
      <c r="E11" s="79">
        <v>6</v>
      </c>
      <c r="F11" s="79" t="s">
        <v>19</v>
      </c>
      <c r="G11" s="125" t="s">
        <v>20</v>
      </c>
      <c r="H11" s="125"/>
      <c r="I11" s="125"/>
      <c r="J11" s="125"/>
    </row>
    <row r="12" spans="1:43" s="27" customFormat="1" ht="65.25" customHeight="1" x14ac:dyDescent="0.25">
      <c r="A12" s="67"/>
      <c r="B12" s="67"/>
      <c r="C12" s="66"/>
      <c r="D12" s="66"/>
      <c r="E12" s="79">
        <v>7</v>
      </c>
      <c r="F12" s="79" t="s">
        <v>176</v>
      </c>
      <c r="G12" s="125" t="s">
        <v>21</v>
      </c>
      <c r="H12" s="125"/>
      <c r="I12" s="125"/>
      <c r="J12" s="125"/>
    </row>
    <row r="13" spans="1:43" s="27" customFormat="1" ht="65.25" customHeight="1" x14ac:dyDescent="0.25">
      <c r="A13" s="67"/>
      <c r="B13" s="67"/>
      <c r="C13" s="66"/>
      <c r="D13" s="66"/>
      <c r="E13" s="30">
        <v>8</v>
      </c>
      <c r="F13" s="30" t="s">
        <v>179</v>
      </c>
      <c r="G13" s="118" t="s">
        <v>197</v>
      </c>
      <c r="H13" s="118"/>
      <c r="I13" s="118"/>
      <c r="J13" s="118"/>
    </row>
    <row r="14" spans="1:43" s="27" customFormat="1" x14ac:dyDescent="0.25"/>
    <row r="15" spans="1:43" ht="14.45" customHeight="1" x14ac:dyDescent="0.25">
      <c r="A15" s="92" t="s">
        <v>22</v>
      </c>
      <c r="B15" s="92"/>
      <c r="C15" s="92" t="s">
        <v>23</v>
      </c>
      <c r="D15" s="92"/>
      <c r="E15" s="92"/>
      <c r="F15" s="95" t="s">
        <v>24</v>
      </c>
      <c r="G15" s="95"/>
      <c r="H15" s="95"/>
      <c r="I15" s="95"/>
      <c r="J15" s="95"/>
      <c r="K15" s="95"/>
      <c r="L15" s="95"/>
      <c r="M15" s="95"/>
      <c r="N15" s="95"/>
      <c r="O15" s="95"/>
      <c r="P15" s="95"/>
      <c r="Q15" s="92" t="s">
        <v>25</v>
      </c>
      <c r="R15" s="92"/>
      <c r="S15" s="92"/>
      <c r="T15" s="129" t="s">
        <v>26</v>
      </c>
      <c r="U15" s="130"/>
      <c r="V15" s="130"/>
      <c r="W15" s="130"/>
      <c r="X15" s="131"/>
      <c r="Y15" s="135" t="s">
        <v>27</v>
      </c>
      <c r="Z15" s="136"/>
      <c r="AA15" s="136"/>
      <c r="AB15" s="136"/>
      <c r="AC15" s="136"/>
      <c r="AD15" s="139" t="s">
        <v>28</v>
      </c>
      <c r="AE15" s="139"/>
      <c r="AF15" s="139"/>
      <c r="AG15" s="139"/>
      <c r="AH15" s="139"/>
      <c r="AI15" s="140" t="s">
        <v>29</v>
      </c>
      <c r="AJ15" s="140"/>
      <c r="AK15" s="140"/>
      <c r="AL15" s="140"/>
      <c r="AM15" s="141"/>
      <c r="AN15" s="119" t="s">
        <v>30</v>
      </c>
      <c r="AO15" s="120"/>
      <c r="AP15" s="120"/>
      <c r="AQ15" s="121"/>
    </row>
    <row r="16" spans="1:43" ht="14.45" customHeight="1" x14ac:dyDescent="0.25">
      <c r="A16" s="92"/>
      <c r="B16" s="92"/>
      <c r="C16" s="92"/>
      <c r="D16" s="92"/>
      <c r="E16" s="92"/>
      <c r="F16" s="95"/>
      <c r="G16" s="95"/>
      <c r="H16" s="95"/>
      <c r="I16" s="95"/>
      <c r="J16" s="95"/>
      <c r="K16" s="95"/>
      <c r="L16" s="95"/>
      <c r="M16" s="95"/>
      <c r="N16" s="95"/>
      <c r="O16" s="95"/>
      <c r="P16" s="95"/>
      <c r="Q16" s="92"/>
      <c r="R16" s="92"/>
      <c r="S16" s="92"/>
      <c r="T16" s="132"/>
      <c r="U16" s="133"/>
      <c r="V16" s="133"/>
      <c r="W16" s="133"/>
      <c r="X16" s="134"/>
      <c r="Y16" s="137"/>
      <c r="Z16" s="138"/>
      <c r="AA16" s="138"/>
      <c r="AB16" s="138"/>
      <c r="AC16" s="138"/>
      <c r="AD16" s="139"/>
      <c r="AE16" s="139"/>
      <c r="AF16" s="139"/>
      <c r="AG16" s="139"/>
      <c r="AH16" s="139"/>
      <c r="AI16" s="142"/>
      <c r="AJ16" s="142"/>
      <c r="AK16" s="142"/>
      <c r="AL16" s="142"/>
      <c r="AM16" s="143"/>
      <c r="AN16" s="122"/>
      <c r="AO16" s="123"/>
      <c r="AP16" s="123"/>
      <c r="AQ16" s="124"/>
    </row>
    <row r="17" spans="1:43" ht="45" x14ac:dyDescent="0.25">
      <c r="A17" s="2" t="s">
        <v>31</v>
      </c>
      <c r="B17" s="2" t="s">
        <v>32</v>
      </c>
      <c r="C17" s="2" t="s">
        <v>33</v>
      </c>
      <c r="D17" s="2" t="s">
        <v>34</v>
      </c>
      <c r="E17" s="2" t="s">
        <v>35</v>
      </c>
      <c r="F17" s="18" t="s">
        <v>36</v>
      </c>
      <c r="G17" s="18" t="s">
        <v>37</v>
      </c>
      <c r="H17" s="18" t="s">
        <v>38</v>
      </c>
      <c r="I17" s="18" t="s">
        <v>39</v>
      </c>
      <c r="J17" s="18" t="s">
        <v>40</v>
      </c>
      <c r="K17" s="18" t="s">
        <v>41</v>
      </c>
      <c r="L17" s="18" t="s">
        <v>42</v>
      </c>
      <c r="M17" s="18" t="s">
        <v>43</v>
      </c>
      <c r="N17" s="18" t="s">
        <v>44</v>
      </c>
      <c r="O17" s="18" t="s">
        <v>45</v>
      </c>
      <c r="P17" s="18" t="s">
        <v>46</v>
      </c>
      <c r="Q17" s="2" t="s">
        <v>47</v>
      </c>
      <c r="R17" s="2" t="s">
        <v>48</v>
      </c>
      <c r="S17" s="2" t="s">
        <v>49</v>
      </c>
      <c r="T17" s="3" t="s">
        <v>50</v>
      </c>
      <c r="U17" s="3" t="s">
        <v>51</v>
      </c>
      <c r="V17" s="3" t="s">
        <v>52</v>
      </c>
      <c r="W17" s="3" t="s">
        <v>53</v>
      </c>
      <c r="X17" s="3" t="s">
        <v>54</v>
      </c>
      <c r="Y17" s="21" t="s">
        <v>50</v>
      </c>
      <c r="Z17" s="21" t="s">
        <v>51</v>
      </c>
      <c r="AA17" s="21" t="s">
        <v>52</v>
      </c>
      <c r="AB17" s="21" t="s">
        <v>53</v>
      </c>
      <c r="AC17" s="21" t="s">
        <v>54</v>
      </c>
      <c r="AD17" s="80" t="s">
        <v>50</v>
      </c>
      <c r="AE17" s="80" t="s">
        <v>51</v>
      </c>
      <c r="AF17" s="80" t="s">
        <v>52</v>
      </c>
      <c r="AG17" s="80" t="s">
        <v>53</v>
      </c>
      <c r="AH17" s="80" t="s">
        <v>54</v>
      </c>
      <c r="AI17" s="22" t="s">
        <v>50</v>
      </c>
      <c r="AJ17" s="22" t="s">
        <v>51</v>
      </c>
      <c r="AK17" s="22" t="s">
        <v>52</v>
      </c>
      <c r="AL17" s="22" t="s">
        <v>53</v>
      </c>
      <c r="AM17" s="22" t="s">
        <v>54</v>
      </c>
      <c r="AN17" s="4" t="s">
        <v>50</v>
      </c>
      <c r="AO17" s="4" t="s">
        <v>51</v>
      </c>
      <c r="AP17" s="4" t="s">
        <v>52</v>
      </c>
      <c r="AQ17" s="4" t="s">
        <v>53</v>
      </c>
    </row>
    <row r="18" spans="1:43" s="25" customFormat="1" ht="180" x14ac:dyDescent="0.25">
      <c r="A18" s="37">
        <v>1</v>
      </c>
      <c r="B18" s="37" t="s">
        <v>55</v>
      </c>
      <c r="C18" s="23" t="s">
        <v>56</v>
      </c>
      <c r="D18" s="19" t="s">
        <v>57</v>
      </c>
      <c r="E18" s="19" t="s">
        <v>58</v>
      </c>
      <c r="F18" s="19" t="s">
        <v>59</v>
      </c>
      <c r="G18" s="19" t="s">
        <v>60</v>
      </c>
      <c r="H18" s="26" t="s">
        <v>61</v>
      </c>
      <c r="I18" s="19" t="s">
        <v>62</v>
      </c>
      <c r="J18" s="38" t="s">
        <v>63</v>
      </c>
      <c r="K18" s="31">
        <v>0.1</v>
      </c>
      <c r="L18" s="31">
        <v>0.25</v>
      </c>
      <c r="M18" s="31">
        <v>0.5</v>
      </c>
      <c r="N18" s="31">
        <v>0.8</v>
      </c>
      <c r="O18" s="31">
        <v>0.8</v>
      </c>
      <c r="P18" s="19" t="s">
        <v>64</v>
      </c>
      <c r="Q18" s="19" t="s">
        <v>65</v>
      </c>
      <c r="R18" s="19" t="s">
        <v>66</v>
      </c>
      <c r="S18" s="19" t="s">
        <v>67</v>
      </c>
      <c r="T18" s="39">
        <v>0.1</v>
      </c>
      <c r="U18" s="54">
        <v>0.26</v>
      </c>
      <c r="V18" s="26">
        <f>IF(U18/T18&gt;100%,100%,U18/T18)</f>
        <v>1</v>
      </c>
      <c r="W18" s="19" t="s">
        <v>68</v>
      </c>
      <c r="X18" s="19" t="s">
        <v>69</v>
      </c>
      <c r="Y18" s="39">
        <v>0.25</v>
      </c>
      <c r="Z18" s="54">
        <v>0.26</v>
      </c>
      <c r="AA18" s="68">
        <f>IF(Z18/Y18&gt;100%,100%,Z18/Y18)</f>
        <v>1</v>
      </c>
      <c r="AB18" s="19" t="s">
        <v>70</v>
      </c>
      <c r="AC18" s="19" t="s">
        <v>71</v>
      </c>
      <c r="AD18" s="39">
        <v>0.5</v>
      </c>
      <c r="AE18" s="54">
        <v>0.89</v>
      </c>
      <c r="AF18" s="82">
        <f>IF(AE18/AD18&gt;100%,100%,AE18/AD18)</f>
        <v>1</v>
      </c>
      <c r="AG18" s="19" t="s">
        <v>72</v>
      </c>
      <c r="AH18" s="19" t="s">
        <v>69</v>
      </c>
      <c r="AI18" s="39">
        <v>0.8</v>
      </c>
      <c r="AJ18" s="83">
        <v>0.95</v>
      </c>
      <c r="AK18" s="68">
        <f>IF(AJ18/AI18&gt;100%,100%,AJ18/AI18)</f>
        <v>1</v>
      </c>
      <c r="AL18" s="19" t="s">
        <v>185</v>
      </c>
      <c r="AM18" s="19" t="s">
        <v>186</v>
      </c>
      <c r="AN18" s="51">
        <f>O18</f>
        <v>0.8</v>
      </c>
      <c r="AO18" s="54">
        <v>0.89</v>
      </c>
      <c r="AP18" s="56">
        <f t="shared" ref="AP18:AP23" si="0">IF(AO18/AN18&gt;100%,100%,AO18/AN18)</f>
        <v>1</v>
      </c>
      <c r="AQ18" s="19" t="s">
        <v>194</v>
      </c>
    </row>
    <row r="19" spans="1:43" s="36" customFormat="1" ht="195" x14ac:dyDescent="0.25">
      <c r="A19" s="37">
        <v>1</v>
      </c>
      <c r="B19" s="37" t="s">
        <v>55</v>
      </c>
      <c r="C19" s="34" t="s">
        <v>73</v>
      </c>
      <c r="D19" s="38" t="s">
        <v>74</v>
      </c>
      <c r="E19" s="33" t="s">
        <v>75</v>
      </c>
      <c r="F19" s="38" t="s">
        <v>76</v>
      </c>
      <c r="G19" s="20" t="s">
        <v>77</v>
      </c>
      <c r="H19" s="26" t="s">
        <v>78</v>
      </c>
      <c r="I19" s="33" t="s">
        <v>79</v>
      </c>
      <c r="J19" s="38" t="s">
        <v>77</v>
      </c>
      <c r="K19" s="32">
        <v>1</v>
      </c>
      <c r="L19" s="35">
        <v>1</v>
      </c>
      <c r="M19" s="35">
        <v>1</v>
      </c>
      <c r="N19" s="35">
        <v>1</v>
      </c>
      <c r="O19" s="35">
        <v>4</v>
      </c>
      <c r="P19" s="33" t="s">
        <v>64</v>
      </c>
      <c r="Q19" s="33" t="s">
        <v>80</v>
      </c>
      <c r="R19" s="33" t="s">
        <v>81</v>
      </c>
      <c r="S19" s="33" t="s">
        <v>67</v>
      </c>
      <c r="T19" s="24">
        <v>1</v>
      </c>
      <c r="U19" s="24">
        <v>1</v>
      </c>
      <c r="V19" s="56">
        <f t="shared" ref="V19:V24" si="1">IF(U19/T19&gt;100%,100%,U19/T19)</f>
        <v>1</v>
      </c>
      <c r="W19" s="33" t="s">
        <v>82</v>
      </c>
      <c r="X19" s="33" t="s">
        <v>83</v>
      </c>
      <c r="Y19" s="40">
        <v>1</v>
      </c>
      <c r="Z19" s="33">
        <v>1</v>
      </c>
      <c r="AA19" s="68">
        <f>IF(Z19/Y19&gt;100%,100%,Z19/Y19)</f>
        <v>1</v>
      </c>
      <c r="AB19" s="33" t="s">
        <v>82</v>
      </c>
      <c r="AC19" s="33" t="s">
        <v>83</v>
      </c>
      <c r="AD19" s="40">
        <v>1</v>
      </c>
      <c r="AE19" s="54">
        <v>1</v>
      </c>
      <c r="AF19" s="82">
        <v>1</v>
      </c>
      <c r="AG19" s="19" t="s">
        <v>84</v>
      </c>
      <c r="AH19" s="19" t="s">
        <v>83</v>
      </c>
      <c r="AI19" s="24">
        <v>1</v>
      </c>
      <c r="AJ19" s="33">
        <v>1</v>
      </c>
      <c r="AK19" s="68">
        <f t="shared" ref="AK19:AK20" si="2">IF(AJ19/AI19&gt;100%,100%,AJ19/AI19)</f>
        <v>1</v>
      </c>
      <c r="AL19" s="33" t="s">
        <v>187</v>
      </c>
      <c r="AM19" s="33" t="s">
        <v>83</v>
      </c>
      <c r="AN19" s="33">
        <f t="shared" ref="AN19:AN20" si="3">O19</f>
        <v>4</v>
      </c>
      <c r="AO19" s="76">
        <f>SUM(U19,Z19,AE19,AJ19)</f>
        <v>4</v>
      </c>
      <c r="AP19" s="56">
        <f t="shared" si="0"/>
        <v>1</v>
      </c>
      <c r="AQ19" s="19" t="s">
        <v>194</v>
      </c>
    </row>
    <row r="20" spans="1:43" s="36" customFormat="1" ht="138" customHeight="1" x14ac:dyDescent="0.25">
      <c r="A20" s="37">
        <v>1</v>
      </c>
      <c r="B20" s="37" t="s">
        <v>55</v>
      </c>
      <c r="C20" s="34" t="s">
        <v>85</v>
      </c>
      <c r="D20" s="38" t="s">
        <v>86</v>
      </c>
      <c r="E20" s="33" t="s">
        <v>58</v>
      </c>
      <c r="F20" s="38" t="s">
        <v>87</v>
      </c>
      <c r="G20" s="20" t="s">
        <v>88</v>
      </c>
      <c r="H20" s="26" t="s">
        <v>89</v>
      </c>
      <c r="I20" s="33" t="s">
        <v>79</v>
      </c>
      <c r="J20" s="38" t="s">
        <v>90</v>
      </c>
      <c r="K20" s="32">
        <v>0</v>
      </c>
      <c r="L20" s="35">
        <v>0</v>
      </c>
      <c r="M20" s="35">
        <v>0</v>
      </c>
      <c r="N20" s="35">
        <v>1</v>
      </c>
      <c r="O20" s="35">
        <v>1</v>
      </c>
      <c r="P20" s="33" t="s">
        <v>64</v>
      </c>
      <c r="Q20" s="33" t="s">
        <v>91</v>
      </c>
      <c r="R20" s="33" t="s">
        <v>92</v>
      </c>
      <c r="S20" s="33" t="s">
        <v>67</v>
      </c>
      <c r="T20" s="40">
        <v>0</v>
      </c>
      <c r="U20" s="33" t="s">
        <v>93</v>
      </c>
      <c r="V20" s="33" t="s">
        <v>93</v>
      </c>
      <c r="W20" s="33" t="s">
        <v>93</v>
      </c>
      <c r="X20" s="33" t="s">
        <v>93</v>
      </c>
      <c r="Y20" s="40">
        <v>0</v>
      </c>
      <c r="Z20" s="33" t="s">
        <v>94</v>
      </c>
      <c r="AA20" s="33" t="s">
        <v>94</v>
      </c>
      <c r="AB20" s="33" t="s">
        <v>94</v>
      </c>
      <c r="AC20" s="33" t="s">
        <v>94</v>
      </c>
      <c r="AD20" s="40">
        <v>0</v>
      </c>
      <c r="AE20" s="33" t="s">
        <v>94</v>
      </c>
      <c r="AF20" s="33" t="s">
        <v>94</v>
      </c>
      <c r="AG20" s="33" t="s">
        <v>94</v>
      </c>
      <c r="AH20" s="33" t="s">
        <v>94</v>
      </c>
      <c r="AI20" s="24">
        <v>1</v>
      </c>
      <c r="AJ20" s="33">
        <v>1</v>
      </c>
      <c r="AK20" s="68">
        <f t="shared" si="2"/>
        <v>1</v>
      </c>
      <c r="AL20" s="33" t="s">
        <v>188</v>
      </c>
      <c r="AM20" s="33" t="s">
        <v>189</v>
      </c>
      <c r="AN20" s="33">
        <f t="shared" si="3"/>
        <v>1</v>
      </c>
      <c r="AO20" s="76">
        <f>SUM(U20,Z20,AE20,AJ20)</f>
        <v>1</v>
      </c>
      <c r="AP20" s="56">
        <f t="shared" si="0"/>
        <v>1</v>
      </c>
      <c r="AQ20" s="19" t="s">
        <v>194</v>
      </c>
    </row>
    <row r="21" spans="1:43" s="36" customFormat="1" ht="270" x14ac:dyDescent="0.25">
      <c r="A21" s="37">
        <v>1</v>
      </c>
      <c r="B21" s="37" t="s">
        <v>55</v>
      </c>
      <c r="C21" s="34" t="s">
        <v>95</v>
      </c>
      <c r="D21" s="38" t="s">
        <v>96</v>
      </c>
      <c r="E21" s="33" t="s">
        <v>58</v>
      </c>
      <c r="F21" s="38" t="s">
        <v>97</v>
      </c>
      <c r="G21" s="20" t="s">
        <v>98</v>
      </c>
      <c r="H21" s="26" t="s">
        <v>99</v>
      </c>
      <c r="I21" s="33" t="s">
        <v>79</v>
      </c>
      <c r="J21" s="38" t="s">
        <v>90</v>
      </c>
      <c r="K21" s="32">
        <v>1</v>
      </c>
      <c r="L21" s="35">
        <v>1</v>
      </c>
      <c r="M21" s="35">
        <v>1</v>
      </c>
      <c r="N21" s="35">
        <v>1</v>
      </c>
      <c r="O21" s="35">
        <v>4</v>
      </c>
      <c r="P21" s="33" t="s">
        <v>64</v>
      </c>
      <c r="Q21" s="33" t="s">
        <v>100</v>
      </c>
      <c r="R21" s="33" t="s">
        <v>92</v>
      </c>
      <c r="S21" s="33" t="s">
        <v>67</v>
      </c>
      <c r="T21" s="24">
        <v>1</v>
      </c>
      <c r="U21" s="24">
        <v>1</v>
      </c>
      <c r="V21" s="56">
        <f t="shared" si="1"/>
        <v>1</v>
      </c>
      <c r="W21" s="33" t="s">
        <v>101</v>
      </c>
      <c r="X21" s="33" t="s">
        <v>102</v>
      </c>
      <c r="Y21" s="40">
        <f t="shared" ref="Y21:Y24" si="4">L21</f>
        <v>1</v>
      </c>
      <c r="Z21" s="33">
        <v>1</v>
      </c>
      <c r="AA21" s="69">
        <f t="shared" ref="AA21:AA24" si="5">IF(Z21/Y21&gt;100%,100%,Z21/Y21)</f>
        <v>1</v>
      </c>
      <c r="AB21" s="33" t="s">
        <v>103</v>
      </c>
      <c r="AC21" s="33" t="s">
        <v>102</v>
      </c>
      <c r="AD21" s="19">
        <f>M21</f>
        <v>1</v>
      </c>
      <c r="AE21" s="24">
        <v>1</v>
      </c>
      <c r="AF21" s="82">
        <f t="shared" ref="AF21:AF24" si="6">IF(AE21/AD21&gt;100%,100%,AE21/AD21)</f>
        <v>1</v>
      </c>
      <c r="AG21" s="19" t="s">
        <v>104</v>
      </c>
      <c r="AH21" s="19" t="s">
        <v>102</v>
      </c>
      <c r="AI21" s="24">
        <f t="shared" ref="AI21:AI24" si="7">N21</f>
        <v>1</v>
      </c>
      <c r="AJ21" s="33">
        <v>1</v>
      </c>
      <c r="AK21" s="69">
        <f t="shared" ref="AK21:AK24" si="8">IF(AJ21/AI21&gt;100%,100%,AJ21/AI21)</f>
        <v>1</v>
      </c>
      <c r="AL21" s="33" t="s">
        <v>190</v>
      </c>
      <c r="AM21" s="33" t="s">
        <v>102</v>
      </c>
      <c r="AN21" s="33">
        <f t="shared" ref="AN21:AN24" si="9">O21</f>
        <v>4</v>
      </c>
      <c r="AO21" s="76">
        <f>SUM(U21,Z21,AE21,AJ21)</f>
        <v>4</v>
      </c>
      <c r="AP21" s="56">
        <f t="shared" si="0"/>
        <v>1</v>
      </c>
      <c r="AQ21" s="19" t="s">
        <v>194</v>
      </c>
    </row>
    <row r="22" spans="1:43" s="36" customFormat="1" ht="375" x14ac:dyDescent="0.25">
      <c r="A22" s="37">
        <v>2</v>
      </c>
      <c r="B22" s="37" t="s">
        <v>105</v>
      </c>
      <c r="C22" s="34" t="s">
        <v>106</v>
      </c>
      <c r="D22" s="38" t="s">
        <v>107</v>
      </c>
      <c r="E22" s="33" t="s">
        <v>58</v>
      </c>
      <c r="F22" s="38" t="s">
        <v>108</v>
      </c>
      <c r="G22" s="20" t="s">
        <v>109</v>
      </c>
      <c r="H22" s="26" t="s">
        <v>110</v>
      </c>
      <c r="I22" s="33" t="s">
        <v>111</v>
      </c>
      <c r="J22" s="38" t="s">
        <v>112</v>
      </c>
      <c r="K22" s="52">
        <v>1</v>
      </c>
      <c r="L22" s="52">
        <v>1</v>
      </c>
      <c r="M22" s="52">
        <v>1</v>
      </c>
      <c r="N22" s="52">
        <v>1</v>
      </c>
      <c r="O22" s="50">
        <v>1</v>
      </c>
      <c r="P22" s="33" t="s">
        <v>64</v>
      </c>
      <c r="Q22" s="33" t="s">
        <v>113</v>
      </c>
      <c r="R22" s="33" t="s">
        <v>114</v>
      </c>
      <c r="S22" s="33" t="s">
        <v>67</v>
      </c>
      <c r="T22" s="43">
        <v>1</v>
      </c>
      <c r="U22" s="55">
        <v>1</v>
      </c>
      <c r="V22" s="56">
        <f>IF(U22/T22&gt;100%,100%,U22/T22)</f>
        <v>1</v>
      </c>
      <c r="W22" s="33" t="s">
        <v>115</v>
      </c>
      <c r="X22" s="33" t="s">
        <v>116</v>
      </c>
      <c r="Y22" s="43">
        <v>1</v>
      </c>
      <c r="Z22" s="77">
        <v>1</v>
      </c>
      <c r="AA22" s="69">
        <f>IF(Z22/Y22&gt;100%,100%,Z22/Y22)</f>
        <v>1</v>
      </c>
      <c r="AB22" s="33" t="s">
        <v>117</v>
      </c>
      <c r="AC22" s="33" t="s">
        <v>116</v>
      </c>
      <c r="AD22" s="43">
        <v>1</v>
      </c>
      <c r="AE22" s="83">
        <v>1</v>
      </c>
      <c r="AF22" s="82">
        <f>IF(AE22/AD22&gt;100%,100%,AE22/AD22)</f>
        <v>1</v>
      </c>
      <c r="AG22" s="19" t="s">
        <v>118</v>
      </c>
      <c r="AH22" s="19" t="s">
        <v>116</v>
      </c>
      <c r="AI22" s="43">
        <v>1</v>
      </c>
      <c r="AJ22" s="77">
        <v>1</v>
      </c>
      <c r="AK22" s="69">
        <f>IF(AJ22/AI22&gt;100%,100%,AJ22/AI22)</f>
        <v>1</v>
      </c>
      <c r="AL22" s="33" t="s">
        <v>191</v>
      </c>
      <c r="AM22" s="33" t="s">
        <v>116</v>
      </c>
      <c r="AN22" s="51">
        <f t="shared" si="9"/>
        <v>1</v>
      </c>
      <c r="AO22" s="55">
        <f>AVERAGE(U22,Z22,AE22,AJ22)</f>
        <v>1</v>
      </c>
      <c r="AP22" s="56">
        <f t="shared" si="0"/>
        <v>1</v>
      </c>
      <c r="AQ22" s="19" t="s">
        <v>194</v>
      </c>
    </row>
    <row r="23" spans="1:43" s="36" customFormat="1" ht="135" x14ac:dyDescent="0.25">
      <c r="A23" s="37">
        <v>2</v>
      </c>
      <c r="B23" s="37" t="s">
        <v>105</v>
      </c>
      <c r="C23" s="34" t="s">
        <v>119</v>
      </c>
      <c r="D23" s="38" t="s">
        <v>120</v>
      </c>
      <c r="E23" s="33" t="s">
        <v>58</v>
      </c>
      <c r="F23" s="38" t="s">
        <v>121</v>
      </c>
      <c r="G23" s="20" t="s">
        <v>122</v>
      </c>
      <c r="H23" s="26" t="s">
        <v>123</v>
      </c>
      <c r="I23" s="33" t="s">
        <v>79</v>
      </c>
      <c r="J23" s="38" t="s">
        <v>90</v>
      </c>
      <c r="K23" s="32">
        <v>3</v>
      </c>
      <c r="L23" s="35">
        <v>3</v>
      </c>
      <c r="M23" s="35">
        <v>3</v>
      </c>
      <c r="N23" s="35">
        <v>3</v>
      </c>
      <c r="O23" s="35">
        <v>12</v>
      </c>
      <c r="P23" s="33" t="s">
        <v>64</v>
      </c>
      <c r="Q23" s="33" t="s">
        <v>124</v>
      </c>
      <c r="R23" s="33" t="s">
        <v>125</v>
      </c>
      <c r="S23" s="33" t="s">
        <v>67</v>
      </c>
      <c r="T23" s="24">
        <v>3</v>
      </c>
      <c r="U23" s="33">
        <v>3</v>
      </c>
      <c r="V23" s="56">
        <f t="shared" si="1"/>
        <v>1</v>
      </c>
      <c r="W23" s="33" t="s">
        <v>126</v>
      </c>
      <c r="X23" s="33" t="s">
        <v>127</v>
      </c>
      <c r="Y23" s="40">
        <f t="shared" si="4"/>
        <v>3</v>
      </c>
      <c r="Z23" s="33">
        <v>3</v>
      </c>
      <c r="AA23" s="69">
        <f t="shared" si="5"/>
        <v>1</v>
      </c>
      <c r="AB23" s="33" t="s">
        <v>128</v>
      </c>
      <c r="AC23" s="33" t="s">
        <v>127</v>
      </c>
      <c r="AD23" s="40">
        <f t="shared" ref="AD23:AD24" si="10">M23</f>
        <v>3</v>
      </c>
      <c r="AE23" s="24">
        <v>3</v>
      </c>
      <c r="AF23" s="82">
        <f t="shared" si="6"/>
        <v>1</v>
      </c>
      <c r="AG23" s="19" t="s">
        <v>129</v>
      </c>
      <c r="AH23" s="19" t="s">
        <v>127</v>
      </c>
      <c r="AI23" s="24">
        <f t="shared" si="7"/>
        <v>3</v>
      </c>
      <c r="AJ23" s="33">
        <v>3</v>
      </c>
      <c r="AK23" s="69">
        <f t="shared" si="8"/>
        <v>1</v>
      </c>
      <c r="AL23" s="33" t="s">
        <v>192</v>
      </c>
      <c r="AM23" s="33" t="s">
        <v>127</v>
      </c>
      <c r="AN23" s="33">
        <f t="shared" si="9"/>
        <v>12</v>
      </c>
      <c r="AO23" s="33">
        <f>SUM(U23,Z23,AE23,AJ23)</f>
        <v>12</v>
      </c>
      <c r="AP23" s="56">
        <f t="shared" si="0"/>
        <v>1</v>
      </c>
      <c r="AQ23" s="19" t="s">
        <v>194</v>
      </c>
    </row>
    <row r="24" spans="1:43" s="36" customFormat="1" ht="330" x14ac:dyDescent="0.25">
      <c r="A24" s="37">
        <v>2</v>
      </c>
      <c r="B24" s="37" t="s">
        <v>105</v>
      </c>
      <c r="C24" s="34" t="s">
        <v>130</v>
      </c>
      <c r="D24" s="38" t="s">
        <v>131</v>
      </c>
      <c r="E24" s="33" t="s">
        <v>58</v>
      </c>
      <c r="F24" s="38" t="s">
        <v>132</v>
      </c>
      <c r="G24" s="20" t="s">
        <v>133</v>
      </c>
      <c r="H24" s="26" t="s">
        <v>134</v>
      </c>
      <c r="I24" s="33" t="s">
        <v>79</v>
      </c>
      <c r="J24" s="38" t="s">
        <v>90</v>
      </c>
      <c r="K24" s="32">
        <v>13</v>
      </c>
      <c r="L24" s="35">
        <v>13</v>
      </c>
      <c r="M24" s="35">
        <v>13</v>
      </c>
      <c r="N24" s="35">
        <v>13</v>
      </c>
      <c r="O24" s="35">
        <v>52</v>
      </c>
      <c r="P24" s="33" t="s">
        <v>64</v>
      </c>
      <c r="Q24" s="33" t="s">
        <v>135</v>
      </c>
      <c r="R24" s="33" t="s">
        <v>125</v>
      </c>
      <c r="S24" s="33" t="s">
        <v>67</v>
      </c>
      <c r="T24" s="24">
        <v>13</v>
      </c>
      <c r="U24" s="33">
        <v>13</v>
      </c>
      <c r="V24" s="56">
        <f t="shared" si="1"/>
        <v>1</v>
      </c>
      <c r="W24" s="33" t="s">
        <v>136</v>
      </c>
      <c r="X24" s="33" t="s">
        <v>137</v>
      </c>
      <c r="Y24" s="40">
        <f t="shared" si="4"/>
        <v>13</v>
      </c>
      <c r="Z24" s="40">
        <v>13</v>
      </c>
      <c r="AA24" s="69">
        <f t="shared" si="5"/>
        <v>1</v>
      </c>
      <c r="AB24" s="33" t="s">
        <v>138</v>
      </c>
      <c r="AC24" s="33" t="s">
        <v>137</v>
      </c>
      <c r="AD24" s="40">
        <f t="shared" si="10"/>
        <v>13</v>
      </c>
      <c r="AE24" s="24">
        <v>13</v>
      </c>
      <c r="AF24" s="82">
        <f t="shared" si="6"/>
        <v>1</v>
      </c>
      <c r="AG24" s="19" t="s">
        <v>139</v>
      </c>
      <c r="AH24" s="19" t="s">
        <v>137</v>
      </c>
      <c r="AI24" s="24">
        <f t="shared" si="7"/>
        <v>13</v>
      </c>
      <c r="AJ24" s="33">
        <v>13</v>
      </c>
      <c r="AK24" s="69">
        <f t="shared" si="8"/>
        <v>1</v>
      </c>
      <c r="AL24" s="33" t="s">
        <v>193</v>
      </c>
      <c r="AM24" s="33" t="s">
        <v>137</v>
      </c>
      <c r="AN24" s="33">
        <f t="shared" si="9"/>
        <v>52</v>
      </c>
      <c r="AO24" s="33">
        <f>SUM(U24,Z24,AE24,AJ24)</f>
        <v>52</v>
      </c>
      <c r="AP24" s="56">
        <f t="shared" ref="AP24:AP26" si="11">IF(AO24/AN24&gt;100%,100%,AO24/AN24)</f>
        <v>1</v>
      </c>
      <c r="AQ24" s="19" t="s">
        <v>194</v>
      </c>
    </row>
    <row r="25" spans="1:43" s="5" customFormat="1" ht="15.75" x14ac:dyDescent="0.25">
      <c r="A25" s="10"/>
      <c r="B25" s="10"/>
      <c r="C25" s="10"/>
      <c r="D25" s="13" t="s">
        <v>140</v>
      </c>
      <c r="E25" s="10"/>
      <c r="F25" s="10"/>
      <c r="G25" s="10"/>
      <c r="H25" s="10"/>
      <c r="I25" s="10"/>
      <c r="J25" s="10"/>
      <c r="K25" s="14"/>
      <c r="L25" s="14"/>
      <c r="M25" s="14"/>
      <c r="N25" s="14"/>
      <c r="O25" s="14"/>
      <c r="P25" s="10"/>
      <c r="Q25" s="10"/>
      <c r="R25" s="10"/>
      <c r="S25" s="10"/>
      <c r="T25" s="14"/>
      <c r="U25" s="14"/>
      <c r="V25" s="57">
        <f>AVERAGE(V18:V24)*80%</f>
        <v>0.8</v>
      </c>
      <c r="W25" s="14"/>
      <c r="X25" s="14"/>
      <c r="Y25" s="14"/>
      <c r="Z25" s="14"/>
      <c r="AA25" s="74">
        <f>AVERAGE(AA18:AA24)*80%</f>
        <v>0.8</v>
      </c>
      <c r="AB25" s="14"/>
      <c r="AC25" s="14"/>
      <c r="AD25" s="14"/>
      <c r="AE25" s="14"/>
      <c r="AF25" s="74">
        <f>AVERAGE(AF18:AF24)*80%</f>
        <v>0.8</v>
      </c>
      <c r="AG25" s="14"/>
      <c r="AH25" s="14"/>
      <c r="AI25" s="14"/>
      <c r="AJ25" s="14"/>
      <c r="AK25" s="74">
        <f>AVERAGE(AK18:AK24)*80%</f>
        <v>0.8</v>
      </c>
      <c r="AL25" s="10"/>
      <c r="AM25" s="10"/>
      <c r="AN25" s="15"/>
      <c r="AO25" s="15"/>
      <c r="AP25" s="57">
        <f>AVERAGE(AP18:AP24)*80%</f>
        <v>0.8</v>
      </c>
      <c r="AQ25" s="10"/>
    </row>
    <row r="26" spans="1:43" s="25" customFormat="1" ht="255" x14ac:dyDescent="0.25">
      <c r="A26" s="44">
        <v>7</v>
      </c>
      <c r="B26" s="41" t="s">
        <v>141</v>
      </c>
      <c r="C26" s="44" t="s">
        <v>142</v>
      </c>
      <c r="D26" s="41" t="s">
        <v>143</v>
      </c>
      <c r="E26" s="41" t="s">
        <v>144</v>
      </c>
      <c r="F26" s="41" t="s">
        <v>145</v>
      </c>
      <c r="G26" s="41" t="s">
        <v>146</v>
      </c>
      <c r="H26" s="47" t="s">
        <v>147</v>
      </c>
      <c r="I26" s="42" t="s">
        <v>111</v>
      </c>
      <c r="J26" s="41" t="s">
        <v>145</v>
      </c>
      <c r="K26" s="45" t="s">
        <v>93</v>
      </c>
      <c r="L26" s="45">
        <v>0.8</v>
      </c>
      <c r="M26" s="45" t="s">
        <v>93</v>
      </c>
      <c r="N26" s="45">
        <v>0.8</v>
      </c>
      <c r="O26" s="45">
        <v>0.8</v>
      </c>
      <c r="P26" s="41" t="s">
        <v>64</v>
      </c>
      <c r="Q26" s="48" t="s">
        <v>148</v>
      </c>
      <c r="R26" s="48" t="s">
        <v>149</v>
      </c>
      <c r="S26" s="48" t="s">
        <v>150</v>
      </c>
      <c r="T26" s="58" t="str">
        <f>K26</f>
        <v>No programada</v>
      </c>
      <c r="U26" s="59">
        <v>0</v>
      </c>
      <c r="V26" s="60" t="s">
        <v>151</v>
      </c>
      <c r="W26" s="44" t="s">
        <v>93</v>
      </c>
      <c r="X26" s="44" t="s">
        <v>123</v>
      </c>
      <c r="Y26" s="61">
        <f>L26</f>
        <v>0.8</v>
      </c>
      <c r="Z26" s="71">
        <v>0.6</v>
      </c>
      <c r="AA26" s="70">
        <f t="shared" ref="AA26:AA28" si="12">IF(Z26/Y26&gt;100%,100%,Z26/Y26)</f>
        <v>0.74999999999999989</v>
      </c>
      <c r="AB26" s="44" t="s">
        <v>152</v>
      </c>
      <c r="AC26" s="44" t="s">
        <v>153</v>
      </c>
      <c r="AD26" s="32" t="str">
        <f>M26</f>
        <v>No programada</v>
      </c>
      <c r="AE26" s="44" t="s">
        <v>154</v>
      </c>
      <c r="AF26" s="20" t="s">
        <v>94</v>
      </c>
      <c r="AG26" s="44" t="s">
        <v>94</v>
      </c>
      <c r="AH26" s="44" t="s">
        <v>94</v>
      </c>
      <c r="AI26" s="87">
        <f>N26</f>
        <v>0.8</v>
      </c>
      <c r="AJ26" s="85">
        <v>0.52500000000000002</v>
      </c>
      <c r="AK26" s="90">
        <f t="shared" ref="AK26:AK27" si="13">IF(AJ26/AI26&gt;100%,100%,AJ26/AI26)</f>
        <v>0.65625</v>
      </c>
      <c r="AL26" s="44" t="s">
        <v>180</v>
      </c>
      <c r="AM26" s="44" t="s">
        <v>181</v>
      </c>
      <c r="AN26" s="58">
        <f>O26</f>
        <v>0.8</v>
      </c>
      <c r="AO26" s="59">
        <f>AVERAGE(Z26,AE26)</f>
        <v>0.6</v>
      </c>
      <c r="AP26" s="60">
        <f t="shared" si="11"/>
        <v>0.74999999999999989</v>
      </c>
      <c r="AQ26" s="44" t="s">
        <v>183</v>
      </c>
    </row>
    <row r="27" spans="1:43" s="25" customFormat="1" ht="105" x14ac:dyDescent="0.25">
      <c r="A27" s="44">
        <v>7</v>
      </c>
      <c r="B27" s="41" t="s">
        <v>141</v>
      </c>
      <c r="C27" s="44" t="s">
        <v>155</v>
      </c>
      <c r="D27" s="41" t="s">
        <v>156</v>
      </c>
      <c r="E27" s="41" t="s">
        <v>144</v>
      </c>
      <c r="F27" s="41" t="s">
        <v>157</v>
      </c>
      <c r="G27" s="41" t="s">
        <v>158</v>
      </c>
      <c r="H27" s="47" t="s">
        <v>159</v>
      </c>
      <c r="I27" s="42" t="s">
        <v>79</v>
      </c>
      <c r="J27" s="41" t="s">
        <v>157</v>
      </c>
      <c r="K27" s="53">
        <v>0.125</v>
      </c>
      <c r="L27" s="46">
        <v>0.25</v>
      </c>
      <c r="M27" s="53">
        <v>0</v>
      </c>
      <c r="N27" s="53">
        <v>0.625</v>
      </c>
      <c r="O27" s="46">
        <v>1</v>
      </c>
      <c r="P27" s="41" t="s">
        <v>64</v>
      </c>
      <c r="Q27" s="48" t="s">
        <v>160</v>
      </c>
      <c r="R27" s="48" t="s">
        <v>161</v>
      </c>
      <c r="S27" s="48" t="s">
        <v>150</v>
      </c>
      <c r="T27" s="64">
        <f>K27</f>
        <v>0.125</v>
      </c>
      <c r="U27" s="59">
        <v>0.5</v>
      </c>
      <c r="V27" s="60">
        <v>1</v>
      </c>
      <c r="W27" s="44" t="s">
        <v>162</v>
      </c>
      <c r="X27" s="44" t="s">
        <v>163</v>
      </c>
      <c r="Y27" s="61">
        <f>L27</f>
        <v>0.25</v>
      </c>
      <c r="Z27" s="72">
        <v>0.5</v>
      </c>
      <c r="AA27" s="70">
        <f t="shared" si="12"/>
        <v>1</v>
      </c>
      <c r="AB27" s="44" t="s">
        <v>164</v>
      </c>
      <c r="AC27" s="44" t="s">
        <v>165</v>
      </c>
      <c r="AD27" s="61">
        <f>M27</f>
        <v>0</v>
      </c>
      <c r="AE27" s="44" t="s">
        <v>94</v>
      </c>
      <c r="AF27" s="61" t="s">
        <v>94</v>
      </c>
      <c r="AG27" s="44" t="s">
        <v>94</v>
      </c>
      <c r="AH27" s="44" t="s">
        <v>94</v>
      </c>
      <c r="AI27" s="88">
        <f>N27</f>
        <v>0.625</v>
      </c>
      <c r="AJ27" s="71">
        <v>0.625</v>
      </c>
      <c r="AK27" s="90">
        <f t="shared" si="13"/>
        <v>1</v>
      </c>
      <c r="AL27" s="44" t="s">
        <v>157</v>
      </c>
      <c r="AM27" s="86" t="s">
        <v>195</v>
      </c>
      <c r="AN27" s="58">
        <f>O27</f>
        <v>1</v>
      </c>
      <c r="AO27" s="59">
        <f>SUM(U27,Z27,AE27)</f>
        <v>1</v>
      </c>
      <c r="AP27" s="60">
        <f>IF(AO27/AN27&gt;100%,100%,AO27/AN27)</f>
        <v>1</v>
      </c>
      <c r="AQ27" s="86" t="s">
        <v>196</v>
      </c>
    </row>
    <row r="28" spans="1:43" s="25" customFormat="1" ht="120" x14ac:dyDescent="0.25">
      <c r="A28" s="44">
        <v>7</v>
      </c>
      <c r="B28" s="41" t="s">
        <v>141</v>
      </c>
      <c r="C28" s="44" t="s">
        <v>166</v>
      </c>
      <c r="D28" s="41" t="s">
        <v>167</v>
      </c>
      <c r="E28" s="41" t="s">
        <v>144</v>
      </c>
      <c r="F28" s="41" t="s">
        <v>168</v>
      </c>
      <c r="G28" s="41" t="s">
        <v>169</v>
      </c>
      <c r="H28" s="41" t="s">
        <v>123</v>
      </c>
      <c r="I28" s="42" t="s">
        <v>79</v>
      </c>
      <c r="J28" s="41" t="s">
        <v>168</v>
      </c>
      <c r="K28" s="49">
        <v>0</v>
      </c>
      <c r="L28" s="49">
        <v>1</v>
      </c>
      <c r="M28" s="49">
        <v>1</v>
      </c>
      <c r="N28" s="49">
        <v>0</v>
      </c>
      <c r="O28" s="49">
        <v>2</v>
      </c>
      <c r="P28" s="41" t="s">
        <v>64</v>
      </c>
      <c r="Q28" s="41" t="s">
        <v>170</v>
      </c>
      <c r="R28" s="41" t="s">
        <v>170</v>
      </c>
      <c r="S28" s="41" t="s">
        <v>171</v>
      </c>
      <c r="T28" s="48">
        <f>K28</f>
        <v>0</v>
      </c>
      <c r="U28" s="62">
        <v>0</v>
      </c>
      <c r="V28" s="60" t="s">
        <v>151</v>
      </c>
      <c r="W28" s="44" t="s">
        <v>93</v>
      </c>
      <c r="X28" s="44" t="s">
        <v>123</v>
      </c>
      <c r="Y28" s="32">
        <f>L28</f>
        <v>1</v>
      </c>
      <c r="Z28" s="44">
        <v>1</v>
      </c>
      <c r="AA28" s="70">
        <f t="shared" si="12"/>
        <v>1</v>
      </c>
      <c r="AB28" s="73" t="s">
        <v>172</v>
      </c>
      <c r="AC28" s="44" t="s">
        <v>173</v>
      </c>
      <c r="AD28" s="32">
        <f>M28</f>
        <v>1</v>
      </c>
      <c r="AE28" s="44">
        <v>1</v>
      </c>
      <c r="AF28" s="81">
        <f t="shared" ref="AF28" si="14">IF(AE28/AD28&gt;100%,100%,AE28/AD28)</f>
        <v>1</v>
      </c>
      <c r="AG28" s="44" t="s">
        <v>177</v>
      </c>
      <c r="AH28" s="44" t="s">
        <v>178</v>
      </c>
      <c r="AI28" s="89">
        <f>N28</f>
        <v>0</v>
      </c>
      <c r="AJ28" s="44" t="s">
        <v>182</v>
      </c>
      <c r="AK28" s="91" t="s">
        <v>182</v>
      </c>
      <c r="AL28" s="44" t="s">
        <v>182</v>
      </c>
      <c r="AM28" s="44" t="s">
        <v>182</v>
      </c>
      <c r="AN28" s="63">
        <f>O28</f>
        <v>2</v>
      </c>
      <c r="AO28" s="48">
        <f>SUM(Z28,AE28)</f>
        <v>2</v>
      </c>
      <c r="AP28" s="60">
        <f>IF(AO28/AN28&gt;100%,100%,AO28/AN28)</f>
        <v>1</v>
      </c>
      <c r="AQ28" s="44" t="s">
        <v>184</v>
      </c>
    </row>
    <row r="29" spans="1:43" s="5" customFormat="1" ht="15.75" x14ac:dyDescent="0.25">
      <c r="A29" s="10"/>
      <c r="B29" s="10"/>
      <c r="C29" s="10"/>
      <c r="D29" s="11" t="s">
        <v>174</v>
      </c>
      <c r="E29" s="11"/>
      <c r="F29" s="11"/>
      <c r="G29" s="11"/>
      <c r="H29" s="11"/>
      <c r="I29" s="11"/>
      <c r="J29" s="11"/>
      <c r="K29" s="12"/>
      <c r="L29" s="12"/>
      <c r="M29" s="12"/>
      <c r="N29" s="12"/>
      <c r="O29" s="12"/>
      <c r="P29" s="11"/>
      <c r="Q29" s="10"/>
      <c r="R29" s="10"/>
      <c r="S29" s="10"/>
      <c r="T29" s="12"/>
      <c r="U29" s="12"/>
      <c r="V29" s="57">
        <f>AVERAGE(V26:V28)*20%</f>
        <v>0.2</v>
      </c>
      <c r="W29" s="10"/>
      <c r="X29" s="10"/>
      <c r="Y29" s="12"/>
      <c r="Z29" s="12"/>
      <c r="AA29" s="74">
        <f>AVERAGE(AA26:AA28)*20%</f>
        <v>0.18333333333333335</v>
      </c>
      <c r="AB29" s="10"/>
      <c r="AC29" s="10"/>
      <c r="AD29" s="12"/>
      <c r="AE29" s="12"/>
      <c r="AF29" s="84">
        <f>AVERAGE(AF26:AF28)*20%</f>
        <v>0.2</v>
      </c>
      <c r="AG29" s="10"/>
      <c r="AH29" s="10"/>
      <c r="AI29" s="12"/>
      <c r="AJ29" s="12"/>
      <c r="AK29" s="74">
        <f>AVERAGE(AK26:AK28)*20%</f>
        <v>0.16562500000000002</v>
      </c>
      <c r="AL29" s="10"/>
      <c r="AM29" s="10"/>
      <c r="AN29" s="16"/>
      <c r="AO29" s="16"/>
      <c r="AP29" s="57">
        <f>AVERAGE(AP26:AP28)*20%</f>
        <v>0.18333333333333335</v>
      </c>
      <c r="AQ29" s="10"/>
    </row>
    <row r="30" spans="1:43" s="9" customFormat="1" ht="18.75" x14ac:dyDescent="0.3">
      <c r="A30" s="6"/>
      <c r="B30" s="6"/>
      <c r="C30" s="6"/>
      <c r="D30" s="7" t="s">
        <v>175</v>
      </c>
      <c r="E30" s="6"/>
      <c r="F30" s="6"/>
      <c r="G30" s="6"/>
      <c r="H30" s="6"/>
      <c r="I30" s="6"/>
      <c r="J30" s="6"/>
      <c r="K30" s="8"/>
      <c r="L30" s="8"/>
      <c r="M30" s="8"/>
      <c r="N30" s="8"/>
      <c r="O30" s="8"/>
      <c r="P30" s="6"/>
      <c r="Q30" s="6"/>
      <c r="R30" s="6"/>
      <c r="S30" s="6"/>
      <c r="T30" s="8"/>
      <c r="U30" s="8"/>
      <c r="V30" s="65">
        <f>V25+V29</f>
        <v>1</v>
      </c>
      <c r="W30" s="6"/>
      <c r="X30" s="6"/>
      <c r="Y30" s="8"/>
      <c r="Z30" s="8"/>
      <c r="AA30" s="75">
        <f>AA25+AA29</f>
        <v>0.98333333333333339</v>
      </c>
      <c r="AB30" s="6"/>
      <c r="AC30" s="6"/>
      <c r="AD30" s="8"/>
      <c r="AE30" s="8"/>
      <c r="AF30" s="75">
        <f>AF25+AF29</f>
        <v>1</v>
      </c>
      <c r="AG30" s="6"/>
      <c r="AH30" s="6"/>
      <c r="AI30" s="8"/>
      <c r="AJ30" s="8"/>
      <c r="AK30" s="75">
        <f>AK25+AK29</f>
        <v>0.96562500000000007</v>
      </c>
      <c r="AL30" s="6"/>
      <c r="AM30" s="6"/>
      <c r="AN30" s="17"/>
      <c r="AO30" s="17"/>
      <c r="AP30" s="65">
        <f>AP25+AP29</f>
        <v>0.98333333333333339</v>
      </c>
      <c r="AQ30" s="6"/>
    </row>
  </sheetData>
  <mergeCells count="24">
    <mergeCell ref="AN15:AQ16"/>
    <mergeCell ref="G12:J12"/>
    <mergeCell ref="G10:J10"/>
    <mergeCell ref="T15:X16"/>
    <mergeCell ref="Y15:AC16"/>
    <mergeCell ref="AD15:AH16"/>
    <mergeCell ref="AI15:AM16"/>
    <mergeCell ref="G11:J11"/>
    <mergeCell ref="A15:B16"/>
    <mergeCell ref="Q15:S16"/>
    <mergeCell ref="A1:J1"/>
    <mergeCell ref="C15:E16"/>
    <mergeCell ref="F15:P16"/>
    <mergeCell ref="A2:J2"/>
    <mergeCell ref="A4:B8"/>
    <mergeCell ref="C4:D8"/>
    <mergeCell ref="E4:J4"/>
    <mergeCell ref="G5:J5"/>
    <mergeCell ref="G6:J6"/>
    <mergeCell ref="G7:J7"/>
    <mergeCell ref="G8:J8"/>
    <mergeCell ref="K1:O1"/>
    <mergeCell ref="G9:J9"/>
    <mergeCell ref="G13:J13"/>
  </mergeCells>
  <dataValidations count="1">
    <dataValidation allowBlank="1" showInputMessage="1" showErrorMessage="1" error="Escriba un texto " promptTitle="Cualquier contenido" sqref="E17 E3:E6 E8:E14" xr:uid="{00000000-0002-0000-0000-000000000000}"/>
  </dataValidations>
  <hyperlinks>
    <hyperlink ref="AB28" r:id="rId1" xr:uid="{C3E2481D-F04A-4291-B4BD-6456C3A11ED5}"/>
  </hyperlinks>
  <pageMargins left="0.25" right="0.25" top="0.75" bottom="0.75" header="0.3" footer="0.3"/>
  <pageSetup paperSize="281" scale="18" orientation="landscape" r:id="rId2"/>
  <ignoredErrors>
    <ignoredError sqref="C18" numberStoredAsText="1"/>
    <ignoredError sqref="V25" evalError="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E15:E16 E18:E25 E29:E1048576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35</v>
      </c>
    </row>
    <row r="2" spans="1:1" x14ac:dyDescent="0.25">
      <c r="A2" t="s">
        <v>58</v>
      </c>
    </row>
    <row r="3" spans="1:1" x14ac:dyDescent="0.25">
      <c r="A3" t="s">
        <v>75</v>
      </c>
    </row>
    <row r="4" spans="1:1" x14ac:dyDescent="0.25">
      <c r="A4"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http://schemas.microsoft.com/office/infopath/2007/PartnerControls"/>
    <ds:schemaRef ds:uri="http://purl.org/dc/dcmitype/"/>
    <ds:schemaRef ds:uri="http://schemas.microsoft.com/office/2006/metadata/properties"/>
    <ds:schemaRef ds:uri="d6eaa91c-3afb-4015-aba1-5ff992c1a5ca"/>
    <ds:schemaRef ds:uri="http://schemas.microsoft.com/office/2006/documentManagement/types"/>
    <ds:schemaRef ds:uri="4d1d2e24-7be0-47eb-a1db-99cc6d75caff"/>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2024-02-01T19:21:31Z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