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NC/Nivel Central/14. Planeacion institucional/"/>
    </mc:Choice>
  </mc:AlternateContent>
  <xr:revisionPtr revIDLastSave="194" documentId="8_{820C4CCD-F2BB-40CB-B455-FCA66EA3C440}" xr6:coauthVersionLast="47" xr6:coauthVersionMax="47" xr10:uidLastSave="{649FFCA9-4478-4464-852F-A8C45A39BC8A}"/>
  <bookViews>
    <workbookView xWindow="-120" yWindow="-120" windowWidth="29040" windowHeight="15840" xr2:uid="{82425007-B10C-4B30-B14E-E133B79C6502}"/>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31" i="1" l="1"/>
  <c r="AO19" i="1"/>
  <c r="AO20" i="1" l="1"/>
  <c r="AP20" i="1"/>
  <c r="AO22" i="1" l="1"/>
  <c r="AO21" i="1"/>
  <c r="AP19" i="1"/>
  <c r="AO28" i="1" l="1"/>
  <c r="AO30" i="1"/>
  <c r="AO29" i="1"/>
  <c r="AO26" i="1"/>
  <c r="AO25" i="1"/>
  <c r="AO24" i="1"/>
  <c r="AO23" i="1"/>
  <c r="AO18" i="1"/>
  <c r="V31" i="1"/>
  <c r="AN30" i="1"/>
  <c r="AN29" i="1"/>
  <c r="AN28" i="1"/>
  <c r="T29" i="1"/>
  <c r="T30" i="1"/>
  <c r="T28" i="1"/>
  <c r="T22" i="1"/>
  <c r="T21" i="1"/>
  <c r="AI30" i="1"/>
  <c r="AD30" i="1"/>
  <c r="AF30" i="1" s="1"/>
  <c r="Y30" i="1"/>
  <c r="AA30" i="1" s="1"/>
  <c r="AI29" i="1"/>
  <c r="AK29" i="1" s="1"/>
  <c r="AD29" i="1"/>
  <c r="AF29" i="1" s="1"/>
  <c r="Y29" i="1"/>
  <c r="AA29" i="1" s="1"/>
  <c r="AI28" i="1"/>
  <c r="AK28" i="1" s="1"/>
  <c r="AD28" i="1"/>
  <c r="Y28" i="1"/>
  <c r="AA28" i="1" s="1"/>
  <c r="AN25" i="1"/>
  <c r="AI25" i="1"/>
  <c r="AD25" i="1"/>
  <c r="AF25" i="1" s="1"/>
  <c r="Y25" i="1"/>
  <c r="AA25" i="1" s="1"/>
  <c r="T25" i="1"/>
  <c r="V25" i="1"/>
  <c r="AN18" i="1"/>
  <c r="AN19" i="1"/>
  <c r="AN21" i="1"/>
  <c r="AP21" i="1" s="1"/>
  <c r="AN22" i="1"/>
  <c r="AP22" i="1" s="1"/>
  <c r="AN23" i="1"/>
  <c r="AN24" i="1"/>
  <c r="AN26" i="1"/>
  <c r="AI18" i="1"/>
  <c r="AK18" i="1" s="1"/>
  <c r="AI19" i="1"/>
  <c r="AK19" i="1" s="1"/>
  <c r="AI20" i="1"/>
  <c r="AK20" i="1" s="1"/>
  <c r="AI21" i="1"/>
  <c r="AI26" i="1"/>
  <c r="AI24" i="1"/>
  <c r="AK24" i="1" s="1"/>
  <c r="AI23" i="1"/>
  <c r="AK23" i="1" s="1"/>
  <c r="AI22" i="1"/>
  <c r="AD26" i="1"/>
  <c r="AF26" i="1" s="1"/>
  <c r="AD24" i="1"/>
  <c r="AF24" i="1" s="1"/>
  <c r="AD23" i="1"/>
  <c r="AF23" i="1" s="1"/>
  <c r="AD22" i="1"/>
  <c r="AD21" i="1"/>
  <c r="AD20" i="1"/>
  <c r="AF20" i="1" s="1"/>
  <c r="AD19" i="1"/>
  <c r="AD18" i="1"/>
  <c r="AF18" i="1" s="1"/>
  <c r="Y26" i="1"/>
  <c r="AA26" i="1" s="1"/>
  <c r="Y24" i="1"/>
  <c r="AA24" i="1" s="1"/>
  <c r="Y23" i="1"/>
  <c r="AA23" i="1" s="1"/>
  <c r="Y22" i="1"/>
  <c r="AA22" i="1" s="1"/>
  <c r="Y21" i="1"/>
  <c r="AA21" i="1" s="1"/>
  <c r="Y20" i="1"/>
  <c r="AA20" i="1"/>
  <c r="Y19" i="1"/>
  <c r="Y18" i="1"/>
  <c r="AA18" i="1" s="1"/>
  <c r="T26" i="1"/>
  <c r="V26" i="1" s="1"/>
  <c r="T24" i="1"/>
  <c r="V24" i="1" s="1"/>
  <c r="T23" i="1"/>
  <c r="V23" i="1" s="1"/>
  <c r="V20" i="1"/>
  <c r="T19" i="1"/>
  <c r="T18" i="1"/>
  <c r="V18" i="1" s="1"/>
  <c r="AP30" i="1" l="1"/>
  <c r="AP28" i="1"/>
  <c r="AA31" i="1"/>
  <c r="AF31" i="1"/>
  <c r="AP24" i="1"/>
  <c r="AP29" i="1"/>
  <c r="AP31" i="1" s="1"/>
  <c r="AP26" i="1"/>
  <c r="AP25" i="1"/>
  <c r="AP23" i="1"/>
  <c r="AP18" i="1"/>
  <c r="AF27" i="1"/>
  <c r="AK27" i="1"/>
  <c r="AK32" i="1" s="1"/>
  <c r="V27" i="1"/>
  <c r="V32" i="1" s="1"/>
  <c r="AA27" i="1"/>
  <c r="AA32" i="1" s="1"/>
  <c r="AF32" i="1" l="1"/>
  <c r="AP27" i="1"/>
  <c r="AP3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E4" authorId="0" shapeId="0" xr:uid="{B011372B-E314-4D7A-ABA2-BAC2779934D9}">
      <text>
        <r>
          <rPr>
            <b/>
            <sz val="9"/>
            <color indexed="81"/>
            <rFont val="Tahoma"/>
            <family val="2"/>
          </rPr>
          <t>Cuadro que resume los cambios realizados de una versión a otra</t>
        </r>
      </text>
    </comment>
    <comment ref="E5" authorId="0" shapeId="0" xr:uid="{6D3510AD-814C-4D92-BAFC-71F0839843F3}">
      <text>
        <r>
          <rPr>
            <b/>
            <sz val="9"/>
            <color indexed="81"/>
            <rFont val="Tahoma"/>
            <family val="2"/>
          </rPr>
          <t xml:space="preserve">Número consecutivo de la versión generada </t>
        </r>
      </text>
    </comment>
    <comment ref="F5" authorId="0" shapeId="0" xr:uid="{455B4D1B-4D4F-46D8-A045-91E14430E00E}">
      <text>
        <r>
          <rPr>
            <b/>
            <sz val="9"/>
            <color indexed="81"/>
            <rFont val="Tahoma"/>
            <family val="2"/>
          </rPr>
          <t>Fecha de la versión generada</t>
        </r>
      </text>
    </comment>
    <comment ref="G5" authorId="0" shapeId="0" xr:uid="{4F6DD881-4064-46E2-AD27-7B033F5287F5}">
      <text>
        <r>
          <rPr>
            <b/>
            <sz val="9"/>
            <color indexed="81"/>
            <rFont val="Tahoma"/>
            <family val="2"/>
          </rPr>
          <t>Breve descripción del cambio realizado en la nueva versión</t>
        </r>
      </text>
    </comment>
    <comment ref="A17" authorId="0" shapeId="0" xr:uid="{2DD4CECD-D756-4467-A62C-53A6FC3549DD}">
      <text>
        <r>
          <rPr>
            <b/>
            <sz val="9"/>
            <color indexed="81"/>
            <rFont val="Tahoma"/>
            <family val="2"/>
          </rPr>
          <t>Incluya el número del objetivo estratégico, de acuerdo con lo adoptado en el Plan Estratégico Institucional</t>
        </r>
      </text>
    </comment>
    <comment ref="B17" authorId="0" shapeId="0" xr:uid="{BA0E1B6A-9724-479C-9C24-7C202AB8373D}">
      <text>
        <r>
          <rPr>
            <b/>
            <sz val="9"/>
            <color indexed="81"/>
            <rFont val="Tahoma"/>
            <family val="2"/>
          </rPr>
          <t>Incluya el objetivo estratégico, de acuerdo con lo adoptado en el Plan Estratégico Institucional, al cual se asocia la meta</t>
        </r>
      </text>
    </comment>
    <comment ref="C17" authorId="0" shapeId="0" xr:uid="{119F47BD-BB9E-4059-B26B-7A00F4141FBE}">
      <text>
        <r>
          <rPr>
            <b/>
            <sz val="9"/>
            <color indexed="81"/>
            <rFont val="Tahoma"/>
            <family val="2"/>
          </rPr>
          <t>Escriba el número de la meta, en orden consecutivo</t>
        </r>
      </text>
    </comment>
    <comment ref="D17" authorId="0" shapeId="0" xr:uid="{751BB42F-F6E4-422B-91AD-AD50D5510A18}">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E17" authorId="0" shapeId="0" xr:uid="{66100535-6C62-4F58-A17C-0BE85EBD4F67}">
      <text>
        <r>
          <rPr>
            <b/>
            <sz val="9"/>
            <color indexed="81"/>
            <rFont val="Tahoma"/>
            <family val="2"/>
          </rPr>
          <t xml:space="preserve">Seleccione la opción que corresponda
</t>
        </r>
      </text>
    </comment>
    <comment ref="F17" authorId="0" shapeId="0" xr:uid="{2A83FE2C-B2C1-4597-A76A-578AAE54FC34}">
      <text>
        <r>
          <rPr>
            <b/>
            <sz val="9"/>
            <color indexed="81"/>
            <rFont val="Tahoma"/>
            <family val="2"/>
          </rPr>
          <t>Indique un nombre corto que refleje lo que pretende medir. 
Ej. Porcentaje de giros acumulados</t>
        </r>
      </text>
    </comment>
    <comment ref="G17" authorId="0" shapeId="0" xr:uid="{D0800236-B4FE-4CB1-B3B9-634F81DF4156}">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H17" authorId="0" shapeId="0" xr:uid="{9720355A-42B5-4521-A971-3991DAD0CBDD}">
      <text>
        <r>
          <rPr>
            <b/>
            <sz val="9"/>
            <color indexed="81"/>
            <rFont val="Tahoma"/>
            <family val="2"/>
          </rPr>
          <t>Valor inicial que se toma como referencia para comparar el avance de la meta. Es imporante indicar la magnitud, unidad de medida y la vigencia en la cual se obtuvo</t>
        </r>
      </text>
    </comment>
    <comment ref="I17" authorId="0" shapeId="0" xr:uid="{1AECC889-2B35-4962-8482-78F84CE03D6F}">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J17" authorId="0" shapeId="0" xr:uid="{2208232E-487F-4B17-B920-92D360C002B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K17" authorId="0" shapeId="0" xr:uid="{B30BBDB4-EC1D-4EA1-8538-25A32CED2539}">
      <text>
        <r>
          <rPr>
            <b/>
            <sz val="9"/>
            <color indexed="81"/>
            <rFont val="Tahoma"/>
            <family val="2"/>
          </rPr>
          <t xml:space="preserve">Indique la magnitud programada para el trimestre. </t>
        </r>
      </text>
    </comment>
    <comment ref="L17" authorId="0" shapeId="0" xr:uid="{31373292-3723-487A-8503-BD0B0A79E8B6}">
      <text>
        <r>
          <rPr>
            <b/>
            <sz val="9"/>
            <color indexed="81"/>
            <rFont val="Tahoma"/>
            <family val="2"/>
          </rPr>
          <t xml:space="preserve">Indique la magnitud programada para el trimestre. </t>
        </r>
      </text>
    </comment>
    <comment ref="M17" authorId="0" shapeId="0" xr:uid="{C846E2D7-3065-4128-8C76-51161E0D7C17}">
      <text>
        <r>
          <rPr>
            <b/>
            <sz val="9"/>
            <color indexed="81"/>
            <rFont val="Tahoma"/>
            <family val="2"/>
          </rPr>
          <t xml:space="preserve">Indique la magnitud programada para el trimestre. </t>
        </r>
      </text>
    </comment>
    <comment ref="N17" authorId="0" shapeId="0" xr:uid="{474117DA-14AA-4BAF-B752-1413A5718EC7}">
      <text>
        <r>
          <rPr>
            <b/>
            <sz val="9"/>
            <color indexed="81"/>
            <rFont val="Tahoma"/>
            <family val="2"/>
          </rPr>
          <t xml:space="preserve">Indique la magnitud programada para el trimestre. </t>
        </r>
      </text>
    </comment>
    <comment ref="O17" authorId="0" shapeId="0" xr:uid="{F1D07228-88D0-4309-9D4E-5EB885D7FDC6}">
      <text>
        <r>
          <rPr>
            <b/>
            <sz val="9"/>
            <color indexed="81"/>
            <rFont val="Tahoma"/>
            <family val="2"/>
          </rPr>
          <t>Indique la programación total de la vigencia. 
Debe ser coherente con la meta.</t>
        </r>
      </text>
    </comment>
    <comment ref="P17" authorId="0" shapeId="0" xr:uid="{FE21DFDB-AFF8-4147-B537-10C1B10248CA}">
      <text>
        <r>
          <rPr>
            <b/>
            <sz val="9"/>
            <color indexed="81"/>
            <rFont val="Tahoma"/>
            <family val="2"/>
          </rPr>
          <t xml:space="preserve">Indique el tipo de indicador: 
- Eficancia 
- Eficiencia 
- Efectividad </t>
        </r>
      </text>
    </comment>
    <comment ref="Q17" authorId="0" shapeId="0" xr:uid="{F21E4E22-60F3-48C1-9204-B22990CF58E2}">
      <text>
        <r>
          <rPr>
            <b/>
            <sz val="9"/>
            <color indexed="81"/>
            <rFont val="Tahoma"/>
            <family val="2"/>
          </rPr>
          <t>Indique la evidencia a presentar del cumplimiento de la meta. Se debe redactar de forma concreta y coherente con la meta</t>
        </r>
      </text>
    </comment>
    <comment ref="R17" authorId="0" shapeId="0" xr:uid="{1B621C19-38F6-4806-A4C4-B1C8550B782C}">
      <text>
        <r>
          <rPr>
            <b/>
            <sz val="9"/>
            <color indexed="81"/>
            <rFont val="Tahoma"/>
            <family val="2"/>
          </rPr>
          <t>Indique la herramienta o aplicativo donde reposa la información que da origen al entregable o en el que es posible contrastar o verificar la información de ser necesario.</t>
        </r>
      </text>
    </comment>
    <comment ref="S17" authorId="0" shapeId="0" xr:uid="{29D96EE3-F7F5-47F6-888D-8FBFF7195BF0}">
      <text>
        <r>
          <rPr>
            <b/>
            <sz val="9"/>
            <color indexed="81"/>
            <rFont val="Tahoma"/>
            <family val="2"/>
          </rPr>
          <t>Indique el área y grupo de trabajo (si se tiene), responsable de cumplir o ejecutar la meta</t>
        </r>
      </text>
    </comment>
    <comment ref="T17" authorId="0" shapeId="0" xr:uid="{F773CF66-93F3-45C1-8401-3500EA5DFE30}">
      <text>
        <r>
          <rPr>
            <b/>
            <sz val="9"/>
            <color indexed="81"/>
            <rFont val="Tahoma"/>
            <family val="2"/>
          </rPr>
          <t>Indique la magnitud programada</t>
        </r>
      </text>
    </comment>
    <comment ref="U17" authorId="0" shapeId="0" xr:uid="{F5228218-2E22-4357-BBA2-F05EC2E0672D}">
      <text>
        <r>
          <rPr>
            <b/>
            <sz val="9"/>
            <color indexed="81"/>
            <rFont val="Tahoma"/>
            <family val="2"/>
          </rPr>
          <t>Indique la magnitud ejecutada. Corresponde al resultado de medir el indicador de la meta</t>
        </r>
      </text>
    </comment>
    <comment ref="V17" authorId="0" shapeId="0" xr:uid="{83E45AA4-B05B-44F9-939A-1584783024C0}">
      <text>
        <r>
          <rPr>
            <b/>
            <sz val="9"/>
            <color indexed="81"/>
            <rFont val="Tahoma"/>
            <family val="2"/>
          </rPr>
          <t>Es el resultado porcentual de dividir lo ejecutado vs. lo programado. En caso de sobre ejecución, el resultado máximo es el 100%</t>
        </r>
      </text>
    </comment>
    <comment ref="W17" authorId="0" shapeId="0" xr:uid="{988C4601-812E-40FE-85FE-3C09AFA1D7E2}">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X17" authorId="0" shapeId="0" xr:uid="{D0D90FBE-E6E2-4075-87AB-6F323F2D84BC}">
      <text>
        <r>
          <rPr>
            <b/>
            <sz val="9"/>
            <color indexed="81"/>
            <rFont val="Tahoma"/>
            <family val="2"/>
          </rPr>
          <t xml:space="preserve">Indicar el nombre concreto de la evidencia aportada. </t>
        </r>
      </text>
    </comment>
    <comment ref="Y17" authorId="0" shapeId="0" xr:uid="{B6305720-C9BD-47A6-9225-C9206B502FD0}">
      <text>
        <r>
          <rPr>
            <b/>
            <sz val="9"/>
            <color indexed="81"/>
            <rFont val="Tahoma"/>
            <family val="2"/>
          </rPr>
          <t>Indique la magnitud programada</t>
        </r>
      </text>
    </comment>
    <comment ref="Z17" authorId="0" shapeId="0" xr:uid="{49896E7A-471D-4CA3-B6D2-CA055AA84F85}">
      <text>
        <r>
          <rPr>
            <b/>
            <sz val="9"/>
            <color indexed="81"/>
            <rFont val="Tahoma"/>
            <family val="2"/>
          </rPr>
          <t>Indique la magnitud ejecutada. Corresponde al resultado de medir el indicador de la meta</t>
        </r>
      </text>
    </comment>
    <comment ref="AA17" authorId="0" shapeId="0" xr:uid="{6C4CA308-F62A-4560-A290-C6F961DD9EB9}">
      <text>
        <r>
          <rPr>
            <b/>
            <sz val="9"/>
            <color indexed="81"/>
            <rFont val="Tahoma"/>
            <family val="2"/>
          </rPr>
          <t>Es el resultado porcentual de dividir lo ejecutado vs. lo programado. En caso de sobre ejecución, el resultado máximo es el 100%</t>
        </r>
      </text>
    </comment>
    <comment ref="AB17" authorId="0" shapeId="0" xr:uid="{911B7D68-1818-41B4-A811-431278669113}">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C17" authorId="0" shapeId="0" xr:uid="{BF2915B6-D49D-4DC1-86C3-8A2E656FD968}">
      <text>
        <r>
          <rPr>
            <b/>
            <sz val="9"/>
            <color indexed="81"/>
            <rFont val="Tahoma"/>
            <family val="2"/>
          </rPr>
          <t xml:space="preserve">Indicar el nombre concreto de la evidencia aportada. </t>
        </r>
      </text>
    </comment>
    <comment ref="AD17" authorId="0" shapeId="0" xr:uid="{5CCDF014-BF0B-42B7-92F7-6CBF58EA98EF}">
      <text>
        <r>
          <rPr>
            <b/>
            <sz val="9"/>
            <color indexed="81"/>
            <rFont val="Tahoma"/>
            <family val="2"/>
          </rPr>
          <t>Indique la magnitud programada</t>
        </r>
      </text>
    </comment>
    <comment ref="AE17" authorId="0" shapeId="0" xr:uid="{A3FA785E-EDEC-4164-99A5-88C5B890A708}">
      <text>
        <r>
          <rPr>
            <b/>
            <sz val="9"/>
            <color indexed="81"/>
            <rFont val="Tahoma"/>
            <family val="2"/>
          </rPr>
          <t>Indique la magnitud ejecutada. Corresponde al resultado de medir el indicador de la meta</t>
        </r>
      </text>
    </comment>
    <comment ref="AF17" authorId="0" shapeId="0" xr:uid="{005E4D9E-D1F6-4A46-8371-9EB40A9C2F76}">
      <text>
        <r>
          <rPr>
            <b/>
            <sz val="9"/>
            <color indexed="81"/>
            <rFont val="Tahoma"/>
            <family val="2"/>
          </rPr>
          <t>Es el resultado porcentual de dividir lo ejecutado vs. lo programado. En caso de sobre ejecución, el resultado máximo es el 100%</t>
        </r>
      </text>
    </comment>
    <comment ref="AG17" authorId="0" shapeId="0" xr:uid="{F4977502-E86B-42EE-B00B-334848FCB9A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H17" authorId="0" shapeId="0" xr:uid="{07F8A95D-778F-4057-9D7F-FC1A1EDBDEC6}">
      <text>
        <r>
          <rPr>
            <b/>
            <sz val="9"/>
            <color indexed="81"/>
            <rFont val="Tahoma"/>
            <family val="2"/>
          </rPr>
          <t xml:space="preserve">Indicar el nombre concreto de la evidencia aportada. </t>
        </r>
      </text>
    </comment>
    <comment ref="AI17" authorId="0" shapeId="0" xr:uid="{1CF6DDD2-D0F7-497B-A878-3984E176C12A}">
      <text>
        <r>
          <rPr>
            <b/>
            <sz val="9"/>
            <color indexed="81"/>
            <rFont val="Tahoma"/>
            <family val="2"/>
          </rPr>
          <t>Indique la magnitud programada</t>
        </r>
      </text>
    </comment>
    <comment ref="AJ17" authorId="0" shapeId="0" xr:uid="{978B8E67-E2CF-4EA1-B0E8-C23EE154AD33}">
      <text>
        <r>
          <rPr>
            <b/>
            <sz val="9"/>
            <color indexed="81"/>
            <rFont val="Tahoma"/>
            <family val="2"/>
          </rPr>
          <t>Indique la magnitud ejecutada. Corresponde al resultado de medir el indicador de la meta</t>
        </r>
      </text>
    </comment>
    <comment ref="AK17" authorId="0" shapeId="0" xr:uid="{7949A3C4-FD79-41C9-B393-15F71C2BB313}">
      <text>
        <r>
          <rPr>
            <b/>
            <sz val="9"/>
            <color indexed="81"/>
            <rFont val="Tahoma"/>
            <family val="2"/>
          </rPr>
          <t>Es el resultado porcentual de dividir lo ejecutado vs. lo programado. En caso de sobre ejecución, el resultado máximo es el 100%</t>
        </r>
      </text>
    </comment>
    <comment ref="AL17" authorId="0" shapeId="0" xr:uid="{F1983010-98A0-4525-A8F5-BC9974C9F9F2}">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M17" authorId="0" shapeId="0" xr:uid="{517F2593-F76E-4236-90C8-0209530447DA}">
      <text>
        <r>
          <rPr>
            <b/>
            <sz val="9"/>
            <color indexed="81"/>
            <rFont val="Tahoma"/>
            <family val="2"/>
          </rPr>
          <t xml:space="preserve">Indicar el nombre concreto de la evidencia aportada. </t>
        </r>
      </text>
    </comment>
    <comment ref="AN17" authorId="0" shapeId="0" xr:uid="{A3C321AB-87DC-4E7F-8C8F-8F767BB0A1DF}">
      <text>
        <r>
          <rPr>
            <b/>
            <sz val="9"/>
            <color indexed="81"/>
            <rFont val="Tahoma"/>
            <family val="2"/>
          </rPr>
          <t>Indique la magnitud total programada para la vigencia</t>
        </r>
      </text>
    </comment>
    <comment ref="AO17" authorId="0" shapeId="0" xr:uid="{FC771540-1D2C-4B21-9686-7D6684444881}">
      <text>
        <r>
          <rPr>
            <b/>
            <sz val="9"/>
            <color indexed="81"/>
            <rFont val="Tahoma"/>
            <family val="2"/>
          </rPr>
          <t xml:space="preserve">Indique la magnitud ejecutada acumulada para la vigencia </t>
        </r>
      </text>
    </comment>
    <comment ref="AP17" authorId="0" shapeId="0" xr:uid="{1ECDFD14-21A6-444C-BF6C-3E8B35E647CC}">
      <text>
        <r>
          <rPr>
            <b/>
            <sz val="9"/>
            <color indexed="81"/>
            <rFont val="Tahoma"/>
            <family val="2"/>
          </rPr>
          <t>Es el resultado porcentual de dividir lo ejecutado vs. lo programado. En caso de sobre ejecución, el resultado máximo es el 100%</t>
        </r>
      </text>
    </comment>
    <comment ref="AQ17" authorId="0" shapeId="0" xr:uid="{308CE112-015B-49F8-A4DA-7DB95EB2D67D}">
      <text>
        <r>
          <rPr>
            <b/>
            <sz val="9"/>
            <color indexed="81"/>
            <rFont val="Tahoma"/>
            <family val="2"/>
          </rPr>
          <t>Es la descripción detallada de los avances y logros obtenidos con la ejecución de la meta acumulados para la vigencia</t>
        </r>
      </text>
    </comment>
    <comment ref="D27" authorId="0" shapeId="0" xr:uid="{CD94BD62-55DA-4C1E-96B6-1A5F6A4412D7}">
      <text>
        <r>
          <rPr>
            <b/>
            <sz val="9"/>
            <color indexed="81"/>
            <rFont val="Tahoma"/>
            <family val="2"/>
          </rPr>
          <t>Promedio obtenido para el periodo x 80%</t>
        </r>
      </text>
    </comment>
    <comment ref="D31" authorId="0" shapeId="0" xr:uid="{9871DD7B-59A9-4D33-830E-91A8A028A8A2}">
      <text>
        <r>
          <rPr>
            <b/>
            <sz val="9"/>
            <color indexed="81"/>
            <rFont val="Tahoma"/>
            <family val="2"/>
          </rPr>
          <t>Promedio obtenido en las metas transversales para el periodo x 20%</t>
        </r>
      </text>
    </comment>
    <comment ref="D32" authorId="0" shapeId="0" xr:uid="{30E82D26-5BE8-4336-B590-55EFD66077D4}">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<sst xmlns="http://schemas.openxmlformats.org/spreadsheetml/2006/main" count="367" uniqueCount="213">
  <si>
    <r>
      <rPr>
        <b/>
        <sz val="14"/>
        <rFont val="Calibri Light"/>
        <family val="2"/>
        <scheme val="major"/>
      </rPr>
      <t>FORMULACIÓN Y SEGUIMIENTO PLANES DE GESTIÓN NIVEL CENTRAL</t>
    </r>
    <r>
      <rPr>
        <b/>
        <sz val="11"/>
        <color theme="1"/>
        <rFont val="Calibri Light"/>
        <family val="2"/>
        <scheme val="major"/>
      </rPr>
      <t xml:space="preserve">
PROCESO </t>
    </r>
    <r>
      <rPr>
        <b/>
        <u/>
        <sz val="11"/>
        <color theme="1"/>
        <rFont val="Calibri Light"/>
        <family val="2"/>
        <scheme val="major"/>
      </rPr>
      <t>PLANEACIÓN INSTITUCIONAL</t>
    </r>
  </si>
  <si>
    <r>
      <rPr>
        <b/>
        <sz val="11"/>
        <color theme="1"/>
        <rFont val="Calibri Light"/>
        <family val="2"/>
        <scheme val="major"/>
      </rPr>
      <t xml:space="preserve">Código Formato: </t>
    </r>
    <r>
      <rPr>
        <sz val="11"/>
        <color theme="1"/>
        <rFont val="Calibri Light"/>
        <family val="2"/>
        <scheme val="major"/>
      </rPr>
      <t xml:space="preserve">PLE-PIN-F017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</si>
  <si>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</si>
  <si>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DEPENDENCIAS ASOCIADAS</t>
  </si>
  <si>
    <t>Oficina Asesora de Planeación</t>
  </si>
  <si>
    <t>CONTROL DE CAMBIOS</t>
  </si>
  <si>
    <t>VERSIÓN</t>
  </si>
  <si>
    <t>FECHA</t>
  </si>
  <si>
    <t>DESCRIPCIÓN DE LA MODIFICACIÓN</t>
  </si>
  <si>
    <t>27 de enero de 2023</t>
  </si>
  <si>
    <t>Publicación del plan de gestión aprobado. Caso HOLA: 293010</t>
  </si>
  <si>
    <t>28 de febrero de 2023</t>
  </si>
  <si>
    <t>Se actualiza la programación trimestral de la meta transversal No. 2 de actualización documental, de acuerdo con el cronograma establecido. Caso Hola No. 305111</t>
  </si>
  <si>
    <t>16 de marzo de 2023</t>
  </si>
  <si>
    <t>Teniendo en cuenta el comunicado publicado por el Departamento Administrativo de la Función Pública DAFP dispinible en su página web, en el que se indica que se posterga la medición DAFP, se modifica la programación trimestral de las metas No. 4 y 5 a la espera de los lineamientos específicos y el cronograma del DAFP sobre la medición de la vigencia 2022 que se realizará en la vigencia 2023. Caso Hola No. 310001.</t>
  </si>
  <si>
    <t>28 de abril de 2023</t>
  </si>
  <si>
    <t>Para el primer trimestre de la vigencia 2023, el Plan de Gestión del proceso Planeación Institucional alcanzó un nivel de desempeño del 100,00% y 23,48% del acumulado para la vigencia.</t>
  </si>
  <si>
    <t>03 de mayo de 2023</t>
  </si>
  <si>
    <t>Para el primer trimestre de la vigencia 2023, el Plan de Gestión del proceso Planeación Institucional alcanzó un nivel de desempeño del 100,00% y 15,48% del acumulado para la vigencia.</t>
  </si>
  <si>
    <t>28 de julio de 2023</t>
  </si>
  <si>
    <t>Para el segundo trimestre de la vigencia 2023, el Plan de Gestión del proceso Planeación Institucional alcanzó un nivel de desempeño del 100,00 y 63,13% del acumulado para la vigencia.</t>
  </si>
  <si>
    <t>PLAN ESTRATÉGICO INSTITUCIONAL</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</si>
  <si>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</si>
  <si>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</si>
  <si>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</si>
  <si>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</si>
  <si>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</si>
  <si>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</si>
  <si>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</si>
  <si>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</si>
  <si>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</si>
  <si>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</si>
  <si>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</si>
  <si>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</si>
  <si>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</si>
  <si>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</si>
  <si>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</si>
  <si>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</si>
  <si>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</si>
  <si>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</si>
  <si>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</si>
  <si>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</si>
  <si>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</si>
  <si>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</si>
  <si>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</si>
  <si>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</si>
  <si>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</si>
  <si>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</si>
  <si>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</si>
  <si>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PROGRAMADO</t>
  </si>
  <si>
    <t>EJECUTADO</t>
  </si>
  <si>
    <t>RESULTADO DE LA MEDICIÓN</t>
  </si>
  <si>
    <t>ANÁLISIS DE AVANCE</t>
  </si>
  <si>
    <t xml:space="preserve">EVIDENCIA </t>
  </si>
  <si>
    <t>Fomentar la gestión del conocimiento y la innovación para agilizar la comunicación con el ciudadano, la prestación de trámites y servicios, y garantizar la toma de decisiones con base en evidencia.</t>
  </si>
  <si>
    <t>1</t>
  </si>
  <si>
    <t xml:space="preserve">Realizar el 100% del proceso de seguimiento y su correspondiente registro trimestral de los proyectos de inversión en el aplicativo SEGPLAN </t>
  </si>
  <si>
    <t>Gestión</t>
  </si>
  <si>
    <t>Porcentaje de seguimiento trimestral de proyectos de inversión en SEGPLAN</t>
  </si>
  <si>
    <t>(Número de  seguimientos registrados en SEGPLAN / Número de seguimientos realizados para el periodo)* 100</t>
  </si>
  <si>
    <t>4 seguimientos anuales</t>
  </si>
  <si>
    <t>Constante</t>
  </si>
  <si>
    <t>Eficacia</t>
  </si>
  <si>
    <t>Reportes de seguimiento SEGPLAN</t>
  </si>
  <si>
    <t>Reportes de las Gerencias de los Proyectos de Inversión</t>
  </si>
  <si>
    <t>Oficina Asesora de Planeación - Equipo de Proyectos de Inversión</t>
  </si>
  <si>
    <t xml:space="preserve">Se realizó el seguimiento y su correspondiente registro en SEGPLAN correspondiente al reporte físico y presupuestal de las metas proyecto y metas plan de desarrollo programas para toda la vigencia 2022. Dicho proceso de seguimiento y registro es con corte a 31 de diciembre de 2022. </t>
  </si>
  <si>
    <t xml:space="preserve">Reporte de seguimiento físico y presupuestal validado en el sistema SEGPLAN. </t>
  </si>
  <si>
    <t xml:space="preserve">Se realizó el seguimiento al cumpliminento de las metas que tienen asignado los proyectos de inversión de la SDG. Dicho seguimiento corresponde al reporte físico y presupuestal de las metas proyecto y metas plan de desarrollo. Lo anterior se registró en el sistema SEGPLAN para el periodo enero-marzo de 2023 (Trimestre 1). </t>
  </si>
  <si>
    <t>Reportes de inversión y Gestión de SEGPLAN con corte a 31 de diciembre de 2023 validados por la Secretaría Distrital de Planeación.</t>
  </si>
  <si>
    <t>Fortalecer la gestión institucional aumentando las capacidades de la entidad para la planeación, seguimiento y ejecución de sus metas y recursos, y la gestión del talento humano.</t>
  </si>
  <si>
    <t>2</t>
  </si>
  <si>
    <t xml:space="preserve">Mantener o superar la calificación de 700 puntos en la implementación del Sistema de Gestión Ambiental de la entidad en el Programa de Excelencia Ambiental Distrital </t>
  </si>
  <si>
    <t>Sostenibilidad del sistema de gestión</t>
  </si>
  <si>
    <t>Calificación Programa de Excelencia Ambiental Distrital</t>
  </si>
  <si>
    <t>Puntaje obtenido en el Programa de Excelencia Ambiental</t>
  </si>
  <si>
    <t xml:space="preserve">Categoría Elite 
900 puntos 
</t>
  </si>
  <si>
    <t>Puntaje obtenido en auditoría externa</t>
  </si>
  <si>
    <t>Efectividad</t>
  </si>
  <si>
    <t>Informe auditoría externa al Programa de Excelencia Ambiental</t>
  </si>
  <si>
    <t>Repositorio del Sistema de Gestión Ambiental en la herramienta SharePoint de la Oficina Asesora de Planeación</t>
  </si>
  <si>
    <t>Oficina Asesora de Planeación - Equipo de Gestión Ambiental</t>
  </si>
  <si>
    <t>No programada</t>
  </si>
  <si>
    <t xml:space="preserve">No programada </t>
  </si>
  <si>
    <t>3</t>
  </si>
  <si>
    <t>Realizar un (1) reporte trimestral de avance del plan estratégico institucional</t>
  </si>
  <si>
    <t>Reporte trimestral del plan estratégico institucional</t>
  </si>
  <si>
    <t>Número de reportes realizados trimestralmente</t>
  </si>
  <si>
    <t>Reporte de las dependencias PEI</t>
  </si>
  <si>
    <t>Oficina Asesora de Planeación - Equipo de Planeación Institucional y Sectorial</t>
  </si>
  <si>
    <t xml:space="preserve">En el primer trimestre de 2023 se realizó la revisión y consolidación del seguimiento al Plan Estratégico Institucional, el cual presenta los avances y logros con corte a 31 de diciembre de 2022. </t>
  </si>
  <si>
    <t>En el segundo trimestre de 2023 se realizó la revisión y consolidación del seguimiento al Plan Estratégico Institucional, el cual presenta los avances y logros con corte a 31 de marzo de 2023</t>
  </si>
  <si>
    <t>4</t>
  </si>
  <si>
    <t>Establecer una (1) metodología para el reporte de FURAG vigencia 2022</t>
  </si>
  <si>
    <t>Medología de reporte FURAG establecida</t>
  </si>
  <si>
    <t>Número de metodologías para el reporte de FURAG establecidas</t>
  </si>
  <si>
    <t>Suma</t>
  </si>
  <si>
    <t>Soporte de la medología de reporte FURAG establecida</t>
  </si>
  <si>
    <t>Archivo de gestión OAP</t>
  </si>
  <si>
    <t xml:space="preserve">Se preparó la metodología de la SDG y el archivo para el reporte del FURAG y se envió a los diferentes responsables a través de correo electrónico, con el fin de realizar el cargue en el aplicativo del DAFP en el mes de julio de 2023. </t>
  </si>
  <si>
    <t>Correos con la metodología para el reporte del FURAG</t>
  </si>
  <si>
    <t>5</t>
  </si>
  <si>
    <t>Realizar un (1) reporte de FURAG vigencia 2022 para la medición del Modelo Integrado de Planeación y Gestión MIPG</t>
  </si>
  <si>
    <t>Reporte FURAG para la medición del Modelo Integrado de Planeación y Gestión MIPG</t>
  </si>
  <si>
    <t xml:space="preserve">Número de reportes de FURAG </t>
  </si>
  <si>
    <t>Reporte o soporte FURAG  para la medición del Modelo Integrado de Planeación y Gestión MIPG</t>
  </si>
  <si>
    <t>6</t>
  </si>
  <si>
    <t>Realizar la revisión del 100% de los planes de mejoramiento enviados a la OAP a través del aplicativo MIMEC</t>
  </si>
  <si>
    <t>Porcentaje de revisión de planes de mejoramiento</t>
  </si>
  <si>
    <t>(Número de planes de mejoramiento revisados / Número de planes de mejoramiento enviados a la OAP a través del MIMEC) * 100</t>
  </si>
  <si>
    <t>Porcentaje de planes de mejoramiento revisados en MIMEC</t>
  </si>
  <si>
    <t>Reporte de planes de mejoramiento revisados en MIMEC</t>
  </si>
  <si>
    <t>Se realizó la revisión del 100% de  los planes de mejoramiento formulados en MIMEC. De igual forma se realizaron las devoluciones a aquellos que no fueron validados de forma correcta.</t>
  </si>
  <si>
    <t>Reporte MIMEC</t>
  </si>
  <si>
    <t>Se realizó la revisión de  los planes de mejoramiento formulados en MIMEC. De igual forma se realizaron las devoluciones a aquellos que no fueron validados de forma correcta.</t>
  </si>
  <si>
    <t>7</t>
  </si>
  <si>
    <t>Realizar la revisión trimestral del avance del 100% de los planes de gestión de los procesos en el nivel central y local</t>
  </si>
  <si>
    <t>Porcentaje de reportes trimestrales plan de gestión revisados</t>
  </si>
  <si>
    <t>(Número de reportes de plan de gestión revisados trimestralmente / Número de reportes de plan de gestión) * 100</t>
  </si>
  <si>
    <t>Reportes trimestrales de planes de gestión revisados por la OAP</t>
  </si>
  <si>
    <t>Reporte de las dependencias / alcaldías locales</t>
  </si>
  <si>
    <t xml:space="preserve">En el primer trimestre de 2023 se realizó la revisión y consolidación del seguimiento a los planes de gestión del nivel central y local, los cuales presentan los avances y logros con corte a 31 de diciembre de 2022. </t>
  </si>
  <si>
    <t>Se realizo la revision de los planes de gestion correspondiente al primer trimestre</t>
  </si>
  <si>
    <t>http://gaia.gobiernobogota.gov.co/matiz</t>
  </si>
  <si>
    <t>8</t>
  </si>
  <si>
    <t xml:space="preserve">Realizar tres (3) informes cuatrimestrales de monitoreo a los riesgos identificados en la entidad (procesos y corrupción). </t>
  </si>
  <si>
    <t>Informe de monitoreo a los riesgos de procesos y corrupción</t>
  </si>
  <si>
    <t>Número de informes de monitoreo de riesgos realizados</t>
  </si>
  <si>
    <t>Informes de monitoreo</t>
  </si>
  <si>
    <t>Informe cuatrimestral de monitoreo a la gestión de riesgos de procesos y corrupción</t>
  </si>
  <si>
    <t>Matrices de monitoreo de riesgos a nivel central y local</t>
  </si>
  <si>
    <t>En el mes de enero se realizó el monitoreo de riesgos correspondiente al III cuatrimestre de 2022, en el cual se revisaron las evidencias de ejecución de los controles de los 18 procesos del nivel central y las 20 alcaldías locales. Cumplido el monitoreo se realizó la publicación del Informe de monitoreo en la página web (https://www.gobiernobogota.gov.co/sites/gobiernobogota.gov.co/files/documentos/tabla_archivos/informe_monitoreo_de_riesgos_iii_cuatrimestre_2022_version_final.pdf) y la socialización de resultados a los promotores de mejora del nivel central y local.</t>
  </si>
  <si>
    <t>Informe de monitoreo publicado en la página web de la entidad y presentación realizada a los promotores de mejora con los resultados del monitoreo</t>
  </si>
  <si>
    <t>En el mes de mayo se realizó el monitoreo de riesgos de gestión y corrupción del I cuatrimestre 2023 para procesos del nivel central y local, producto del cual se documentó el Informe de monitoreo de riesgos el cual fue publicado en la página web de la entid</t>
  </si>
  <si>
    <t>Informe de monitoreo de riesgos I cuatrimestre 2023:
https://www.gobiernobogota.gov.co/sites/gobiernobogota.gov.co/files/documentos/tabla_archivos/informe_monitoreo_de_riesgos_i_cuatrimestre_2023.pdf</t>
  </si>
  <si>
    <t>9</t>
  </si>
  <si>
    <t>Realizar tres (3) jornadas de capacitación sobre el sistema de gestión dirigidas a los promotores de mejora</t>
  </si>
  <si>
    <t>Retadora (mejora)</t>
  </si>
  <si>
    <t>Jornadas de capacitación sobre el sistema de gestión realizadas</t>
  </si>
  <si>
    <t>Número de  jornadas de capacitación sobre el sistema de gestión realizadas</t>
  </si>
  <si>
    <t>N/A</t>
  </si>
  <si>
    <t>Registro de asistencia de las jornadas de capacitación</t>
  </si>
  <si>
    <t xml:space="preserve">El 27 de marzo de 2023 se realizó una jornada de capacitación sobre el sistema de gestión a los promotores de mejora, en la que se abordaron temas como mapa de procesos, riesgos, planes de mejoramiento, planes de gestión, rol y responsabilidades de los promotores, entre otros. </t>
  </si>
  <si>
    <t>Registro de asistencia 
Presentación</t>
  </si>
  <si>
    <t>Se realizó jornada de capacitación a los promotores de mejora del nivel central y local con el fin de preparar el Día del Sistema de Gestión, que se realizó el 22 de junio de 2023 con la temática Mejora Continua.</t>
  </si>
  <si>
    <t>Listado de asistencia</t>
  </si>
  <si>
    <t>Total metas técnicas (80%)</t>
  </si>
  <si>
    <t>T1</t>
  </si>
  <si>
    <t>Obtener una calificación semestral del 80% en la medición de desempeño ambiental, de acuerdo a los criterios establecidos para el Sistema de Gestión Ambiental</t>
  </si>
  <si>
    <t>Porcentaje de cumplimiento de los criteros ambientales</t>
  </si>
  <si>
    <t>Número de criterios ambientales cumplidos / Total de criterios ambientales establecidos * 100</t>
  </si>
  <si>
    <t>80% meta 2022</t>
  </si>
  <si>
    <t>Reporte ambiental Oficina Asesora de Planeación</t>
  </si>
  <si>
    <t>Herramienta Oficina Asesora de Planeación</t>
  </si>
  <si>
    <t>Aplicación de la meta: dependencias del proceso.
Reporte de la meta: Oficina Asesora de Planeación</t>
  </si>
  <si>
    <t>No programado</t>
  </si>
  <si>
    <t>Oficina Asesora de Planeación
Consumo de papel: El reporte de consumo de papel cuenta con fecha de última actualización del mes de junio de 2023.
Participación: Crecimiento verde(13 participantes), Día Internacional del agua (5 participantes).
Jornada presencial: Obtuvó calificación de 64% en la evaluación efectuada en la jornada.
Semana ambiental: ciclopaseo ( 1 participante), taller de compostaje (3 participantes),  caminata (2 participantes),jardín vertical (1 participante), Museo del Mar (0 participantes), feria ambiental (5 participanes),saberes ancestrales (1 participante).</t>
  </si>
  <si>
    <t>Reporte metas ambientales OAP</t>
  </si>
  <si>
    <t>Reporte meta ambiental OAP</t>
  </si>
  <si>
    <t>T2</t>
  </si>
  <si>
    <t>Actualizar el 100% los documentos del proceso conforme al plan de trabajo definido.</t>
  </si>
  <si>
    <t>Porcentaje de actualización documental</t>
  </si>
  <si>
    <t>Número de documentos actualizados del proceso / Número de documentos programados a actualizar en el plan de trabajo *100</t>
  </si>
  <si>
    <t>100% meta 2022</t>
  </si>
  <si>
    <t xml:space="preserve">Listado Maestro de Documentos Matiz </t>
  </si>
  <si>
    <t xml:space="preserve">Casos Hola de actualización generados
Listado Maestro de Documentos 
Matiz </t>
  </si>
  <si>
    <t>El proceso actualizó los dos documentos que tenía programados para el primer trimestre PLE-PIN-MR bajo caso HOLA 306035 y PLE-PIN-P005 bajo caso HOLA 306319 ambos publicados en MATIZ el 01 de marzo 2023</t>
  </si>
  <si>
    <t xml:space="preserve">Porcentaje de cumplimiento de actualizacion documental </t>
  </si>
  <si>
    <t>Listado maestro de documentos internos de la Secretaría Distrital de Gobierno</t>
  </si>
  <si>
    <t>T3</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</si>
  <si>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</si>
  <si>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Número de jornadas de capacitación sobre el sistema de gestión realizadas / Número de jornadas de capacitación sobre el sistema de gestión esperadas</t>
  </si>
  <si>
    <t>Formato Evidencia de Reunión GDI-GPD-F029 diligenciado y presentación realizada</t>
  </si>
  <si>
    <t>Líder del proceso</t>
  </si>
  <si>
    <t xml:space="preserve">https://gobiernobogota-my.sharepoint.com/:f:/g/personal/miguel_cardozo_gobiernobogota_gov_co/Em3Cl6hCPQhDioiu_JLgoPYBkPVfsju4ScZS7Z6vKKn1PQ?e=Q2RSJH </t>
  </si>
  <si>
    <t xml:space="preserve">Jornada de capacitacion dia del sistema de gestion 22 de junio </t>
  </si>
  <si>
    <t>Total metas transversales (20%)</t>
  </si>
  <si>
    <t xml:space="preserve">Total plan de gestión </t>
  </si>
  <si>
    <t>31 de octubre de 2023</t>
  </si>
  <si>
    <t xml:space="preserve">No programado </t>
  </si>
  <si>
    <t xml:space="preserve">En el tercer trimestre 2023, se realizó el seguimiento al cumpliminento de las metas que tienen asignado los proyectos de inversión de la SDG. Dicho seguimiento corresponde al reporte físico y presupuestal de las metas proyecto y metas plan de desarrollo. Lo anterior se registró en el sistema SEGPLAN para el periodo marzo-Junio de 2023 (Trimestre 2). </t>
  </si>
  <si>
    <t>Reportes de inversión y Gestión de SEGPLAN con corte a 30 de Junio de 2023 validados por la Secretaría Distrital de Planeación.</t>
  </si>
  <si>
    <t>En el tercer trimestre de 2023 se realizó la revisión y consolidación del seguimiento al Plan Estratégico Institucional, el cual presenta los avances y logros con corte a 30 de junio de 2023</t>
  </si>
  <si>
    <t>Se realizo la revision de los planes de gestion correspondiente al segundo  trimestre</t>
  </si>
  <si>
    <t>En el mes de septiembre se realizó el monitoreo de riesgos correspondiente al II cuatrimestre de 2023, en el cual se revisaron las evidencias de ejecución de los controles de los 19 procesos del nivel central y las 20 alcaldías locales. Cumplido el monitoreo se realizó la publicación del Informe de monitoreo en la página web (https://www.gobiernobogota.gov.co/sites/gobiernobogota.gov.co/files/documentos/tabla_archivos/informe_monitoreo_de_riesgos_ii_cuatrimestre_2023.pdf).</t>
  </si>
  <si>
    <t>Informe de monitoreo de riesgos II cuatrimestre 2023:
https://www.gobiernobogota.gov.co/sites/gobiernobogota.gov.co/files/documentos/tabla_archivos/informe_monitoreo_de_riesgos_ii_cuatrimestre_2023.pdf</t>
  </si>
  <si>
    <t xml:space="preserve">Se realizó jornada de capacitación a funcionarios, contratistas y promotores de mejora del nivel central y local el día 20 de septiembre de 2023, en la que se abordó la temática de Planeación Estratégica, MIPG y sistema de gestión. </t>
  </si>
  <si>
    <t xml:space="preserve">Registro de asistencia, presentacion </t>
  </si>
  <si>
    <t xml:space="preserve">Se realizó la actualización de 10 documentos del proceso de Planeación Institucional: Caracterización del proceso, Manual de planeación y medición institucional, Procedimiento de gestión del riesgo de gestión y de corrupción, Procedimiento de control de documentos, Manual de elaboración y control de documentos del sistema de gestión (revisado y anulado), Manual del sistema de gestión, Instrucciones para estructurar y evaluar el plan anticorrupción y de atención al ciudadano (se transformó en procedimiento), Instrucciones para la gestión integral de residuos peligrosos y manejo de sustancias peligrosas, Instrucciones para la gestión de residuos de manejo especial y diferencial, y Manual del sistema de gestión ambiental nivel central y local. </t>
  </si>
  <si>
    <t>Listado maestro de documentos MATIZ</t>
  </si>
  <si>
    <t xml:space="preserve">Reporte de revsion de planes de mejoramiento  </t>
  </si>
  <si>
    <t xml:space="preserve">Reporte de revision </t>
  </si>
  <si>
    <t>Para el tercer trimestre de la vigencia 2023, el Plan de Gestión del proceso Planeación Institucional alcanzó un nivel de desempeño del  100,00% y 86,46% del acumulado para la vigencia.</t>
  </si>
  <si>
    <t>26 de enero de 2023</t>
  </si>
  <si>
    <t xml:space="preserve">Meta no programada </t>
  </si>
  <si>
    <t>Meta no programada</t>
  </si>
  <si>
    <t xml:space="preserve">Meta cumplida al 100% . Revision trimestral de los planes de gestion </t>
  </si>
  <si>
    <t xml:space="preserve">Meta cumplida al 100% .  Acumulada para la vigencia </t>
  </si>
  <si>
    <t xml:space="preserve">Meta cumplida al 100% . Acumulada para la vigencia </t>
  </si>
  <si>
    <t>Se realizó el seguimiento y su correspondiente registro en SEGPLAN correspondiente al reporte físico y presupuestal de las metas proyecto y metas plan de desarrollo programas para toda la vigencia 2023. Dicho proceso de seguimiento y registro se ha realizado con corte a 31 de Noviembre de 2023, para este último periodo se registró mensualmente el avance de los indicadores de Gestión, por lo tanto en este periodo se realizaron 2 reportes, correspondientes al mes de Octubre y Noviembre de 2023.</t>
  </si>
  <si>
    <t>https://gobiernobogota-my.sharepoint.com/:f:/g/personal/miguel_cardozo_gobiernobogota_gov_co/EnoG-_-lCUJMnc5jPUNUo2wBNH6ZFm3NAAv9Eq-hfU9pvw?e=6oCQh3</t>
  </si>
  <si>
    <t>Se obtuvo una calificación de 797,9 puntos para la vigencia 2023, catalogando a la entidad en la categoría de Excelencia Ambental, de acuerdfo con la auditoría recibida en el mes de octubre en la que se calificaron los requisitios del programa tomando como base la Norma ISO 14001:2015.</t>
  </si>
  <si>
    <t>Informe final auditoría externa al Porgrama de Excelencia Ambiental Distrital</t>
  </si>
  <si>
    <t>En el cuarto trimestre de 2023 se realizó la revisión y consolidación del seguimiento al Plan Estratégico Institucional, el cual presenta los avances y logros con corte a 30 de septiembre de 2023</t>
  </si>
  <si>
    <t>Meta cumplida al 100% acumulada para el 2023</t>
  </si>
  <si>
    <t xml:space="preserve">Porcentaje de reportes trimestrales plan de gstion revisados </t>
  </si>
  <si>
    <t>https://gaia.gobiernobogota.gov.co/matiz</t>
  </si>
  <si>
    <t>Reporte trimestral plan Estrategico Instituciona</t>
  </si>
  <si>
    <t xml:space="preserve">listado Maestro de documentos </t>
  </si>
  <si>
    <t>Meta cumplida al 100% . Acumulada para la vigencia 2023</t>
  </si>
  <si>
    <t>Meta cumplida al 100% acumulada para la vigencia  2023</t>
  </si>
  <si>
    <t>Meta cumplida al 100% acumulada para la vigencia 2023</t>
  </si>
  <si>
    <t>Para el cuarto  trimestre de la vigencia 2023, el Plan de Gestión del proceso Planeación Institucional alcanzó un nivel de desempeño del  100% y 100% del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</si>
</sst>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7"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b/>
      <u/>
      <sz val="11"/>
      <color theme="1"/>
      <name val="Calibri Light"/>
      <family val="2"/>
      <scheme val="major"/>
    </font>
    <font>
      <u/>
      <sz val="11"/>
      <color theme="10"/>
      <name val="Calibri"/>
      <family val="2"/>
      <scheme val="minor"/>
    </font>
    <font>
      <sz val="11"/>
      <color theme="8" tint="-0.249977111117893"/>
      <name val="Calibri Light"/>
      <family val="2"/>
      <scheme val="major"/>
    </font>
    <font>
      <u/>
      <sz val="11"/>
      <color theme="8" tint="-0.249977111117893"/>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s>
  <cellStyleXfs count="3">
    <xf numFmtId="0" fontId="0" fillId="0" borderId="0"/>
    <xf numFmtId="9" fontId="3" fillId="0" borderId="0" applyFont="0" applyFill="0" applyBorder="0" applyAlignment="0" applyProtection="0"/>
    <xf numFmtId="0" fontId="14" fillId="0" borderId="0" applyNumberFormat="0" applyFill="0" applyBorder="0" applyAlignment="0" applyProtection="0"/>
  </cellStyleXfs>
  <cellXfs count="135">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10" fontId="1"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9" fontId="1" fillId="0" borderId="1" xfId="1" applyFont="1" applyBorder="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2" fillId="9" borderId="0" xfId="0" applyFont="1" applyFill="1" applyAlignment="1">
      <alignment horizontal="center" vertical="center" wrapText="1"/>
    </xf>
    <xf numFmtId="0" fontId="1" fillId="9" borderId="0" xfId="0" applyFont="1" applyFill="1" applyAlignment="1">
      <alignment horizontal="center" wrapText="1"/>
    </xf>
    <xf numFmtId="9" fontId="1" fillId="0" borderId="1" xfId="0" applyNumberFormat="1" applyFont="1" applyBorder="1" applyAlignment="1">
      <alignment horizontal="center" vertical="center" wrapText="1"/>
    </xf>
    <xf numFmtId="9" fontId="6" fillId="3" borderId="1" xfId="1" applyFont="1" applyFill="1" applyBorder="1" applyAlignment="1">
      <alignment horizontal="center" wrapText="1"/>
    </xf>
    <xf numFmtId="9" fontId="9" fillId="3" borderId="1" xfId="0" applyNumberFormat="1" applyFont="1" applyFill="1" applyBorder="1" applyAlignment="1">
      <alignment horizontal="center" wrapText="1"/>
    </xf>
    <xf numFmtId="9" fontId="7" fillId="2" borderId="1" xfId="1" applyFont="1" applyFill="1" applyBorder="1" applyAlignment="1">
      <alignment horizontal="center" wrapText="1"/>
    </xf>
    <xf numFmtId="0" fontId="1" fillId="0" borderId="0" xfId="0" applyFont="1" applyAlignment="1">
      <alignment horizontal="center" wrapText="1"/>
    </xf>
    <xf numFmtId="1"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1" fontId="1" fillId="0" borderId="1" xfId="1" applyNumberFormat="1" applyFont="1" applyBorder="1" applyAlignment="1">
      <alignment horizontal="center" vertical="center" wrapText="1"/>
    </xf>
    <xf numFmtId="10" fontId="1" fillId="0" borderId="1" xfId="1" applyNumberFormat="1" applyFont="1" applyBorder="1" applyAlignment="1">
      <alignment horizontal="justify" vertical="center" wrapText="1"/>
    </xf>
    <xf numFmtId="164" fontId="1" fillId="0" borderId="1" xfId="1" applyNumberFormat="1" applyFont="1" applyBorder="1" applyAlignment="1">
      <alignment horizontal="justify" vertical="center" wrapText="1"/>
    </xf>
    <xf numFmtId="164" fontId="1" fillId="0" borderId="1" xfId="0" applyNumberFormat="1" applyFont="1" applyBorder="1" applyAlignment="1">
      <alignment horizontal="justify" vertical="center" wrapText="1"/>
    </xf>
    <xf numFmtId="10" fontId="6" fillId="3" borderId="1" xfId="1" applyNumberFormat="1" applyFont="1" applyFill="1" applyBorder="1" applyAlignment="1">
      <alignment horizontal="center" wrapText="1"/>
    </xf>
    <xf numFmtId="10" fontId="6" fillId="3" borderId="1" xfId="0" applyNumberFormat="1" applyFont="1" applyFill="1" applyBorder="1" applyAlignment="1">
      <alignment horizontal="center" wrapText="1"/>
    </xf>
    <xf numFmtId="10" fontId="8" fillId="2" borderId="1" xfId="0" applyNumberFormat="1" applyFont="1" applyFill="1" applyBorder="1" applyAlignment="1">
      <alignment horizontal="center" wrapText="1"/>
    </xf>
    <xf numFmtId="10" fontId="6" fillId="3" borderId="1" xfId="0" applyNumberFormat="1" applyFont="1" applyFill="1" applyBorder="1" applyAlignment="1">
      <alignment wrapText="1"/>
    </xf>
    <xf numFmtId="10" fontId="8" fillId="2" borderId="1" xfId="0" applyNumberFormat="1" applyFont="1" applyFill="1" applyBorder="1" applyAlignment="1">
      <alignment wrapText="1"/>
    </xf>
    <xf numFmtId="1" fontId="1" fillId="0" borderId="1" xfId="1" applyNumberFormat="1" applyFont="1" applyBorder="1" applyAlignment="1">
      <alignment horizontal="justify" vertical="center" wrapText="1"/>
    </xf>
    <xf numFmtId="0" fontId="1" fillId="9" borderId="1" xfId="0" applyFont="1" applyFill="1" applyBorder="1" applyAlignment="1">
      <alignment horizontal="justify" vertical="center" wrapText="1"/>
    </xf>
    <xf numFmtId="0" fontId="15" fillId="0" borderId="1" xfId="0" applyFont="1" applyBorder="1" applyAlignment="1">
      <alignment horizontal="justify" vertical="center" wrapText="1"/>
    </xf>
    <xf numFmtId="9" fontId="15" fillId="0" borderId="1" xfId="0" applyNumberFormat="1" applyFont="1" applyBorder="1" applyAlignment="1">
      <alignment horizontal="justify" vertical="center" wrapText="1"/>
    </xf>
    <xf numFmtId="0" fontId="15" fillId="9" borderId="1" xfId="0" applyFont="1" applyFill="1" applyBorder="1" applyAlignment="1">
      <alignment horizontal="justify" vertical="center" wrapText="1"/>
    </xf>
    <xf numFmtId="9" fontId="15" fillId="9" borderId="1" xfId="0" applyNumberFormat="1" applyFont="1" applyFill="1" applyBorder="1" applyAlignment="1" applyProtection="1">
      <alignment horizontal="center" vertical="center" wrapText="1"/>
      <protection locked="0"/>
    </xf>
    <xf numFmtId="0" fontId="15" fillId="0" borderId="1" xfId="0" applyFont="1" applyBorder="1" applyAlignment="1">
      <alignment horizontal="left" vertical="center" wrapText="1"/>
    </xf>
    <xf numFmtId="9" fontId="15" fillId="0" borderId="1" xfId="0" applyNumberFormat="1" applyFont="1" applyBorder="1" applyAlignment="1">
      <alignment horizontal="left" vertical="center" wrapText="1"/>
    </xf>
    <xf numFmtId="164" fontId="15" fillId="0" borderId="1" xfId="0" applyNumberFormat="1" applyFont="1" applyBorder="1" applyAlignment="1">
      <alignment horizontal="left" vertical="center" wrapText="1"/>
    </xf>
    <xf numFmtId="10" fontId="15" fillId="0" borderId="1" xfId="0" applyNumberFormat="1" applyFont="1" applyBorder="1" applyAlignment="1">
      <alignment horizontal="left" vertical="center" wrapText="1"/>
    </xf>
    <xf numFmtId="0" fontId="15" fillId="0" borderId="1" xfId="0" applyFont="1" applyBorder="1" applyAlignment="1">
      <alignment horizontal="center" vertical="center" wrapText="1"/>
    </xf>
    <xf numFmtId="9" fontId="15" fillId="0" borderId="1" xfId="1" applyFont="1" applyBorder="1" applyAlignment="1">
      <alignment horizontal="justify" vertical="center" wrapText="1"/>
    </xf>
    <xf numFmtId="164" fontId="15" fillId="0" borderId="1" xfId="1" applyNumberFormat="1" applyFont="1" applyBorder="1" applyAlignment="1">
      <alignment horizontal="justify" vertical="center" wrapText="1"/>
    </xf>
    <xf numFmtId="10" fontId="15" fillId="0" borderId="1" xfId="1" applyNumberFormat="1" applyFont="1" applyBorder="1" applyAlignment="1">
      <alignment horizontal="justify" vertical="center" wrapText="1"/>
    </xf>
    <xf numFmtId="1" fontId="15" fillId="0" borderId="1" xfId="0" applyNumberFormat="1" applyFont="1" applyBorder="1" applyAlignment="1">
      <alignment horizontal="justify" vertical="center" wrapText="1"/>
    </xf>
    <xf numFmtId="9" fontId="15" fillId="9" borderId="1" xfId="1" applyFont="1" applyFill="1" applyBorder="1" applyAlignment="1">
      <alignment horizontal="center" vertical="center" wrapText="1"/>
    </xf>
    <xf numFmtId="9" fontId="15" fillId="0" borderId="1" xfId="1" applyFont="1" applyBorder="1" applyAlignment="1">
      <alignment horizontal="left" vertical="center" wrapText="1"/>
    </xf>
    <xf numFmtId="1" fontId="15" fillId="9" borderId="1" xfId="1" applyNumberFormat="1" applyFont="1" applyFill="1" applyBorder="1" applyAlignment="1">
      <alignment horizontal="center" vertical="center" wrapText="1"/>
    </xf>
    <xf numFmtId="0" fontId="15" fillId="0" borderId="1" xfId="1" applyNumberFormat="1" applyFont="1" applyBorder="1" applyAlignment="1">
      <alignment horizontal="left" vertical="center" wrapText="1"/>
    </xf>
    <xf numFmtId="0" fontId="16" fillId="0" borderId="1" xfId="2" applyFont="1" applyBorder="1" applyAlignment="1">
      <alignment horizontal="justify" vertical="center" wrapText="1"/>
    </xf>
    <xf numFmtId="1" fontId="15" fillId="0" borderId="1" xfId="0" applyNumberFormat="1" applyFont="1" applyBorder="1" applyAlignment="1">
      <alignment horizontal="left" vertical="center" wrapText="1"/>
    </xf>
    <xf numFmtId="164" fontId="15" fillId="0" borderId="1" xfId="0" applyNumberFormat="1" applyFont="1" applyBorder="1" applyAlignment="1">
      <alignment horizontal="justify" vertical="center" wrapText="1"/>
    </xf>
    <xf numFmtId="0" fontId="14" fillId="0" borderId="1" xfId="2" applyBorder="1" applyAlignment="1">
      <alignment horizontal="justify" vertical="center" wrapText="1"/>
    </xf>
    <xf numFmtId="10" fontId="1" fillId="9" borderId="1" xfId="1" applyNumberFormat="1" applyFont="1" applyFill="1" applyBorder="1" applyAlignment="1">
      <alignment horizontal="justify" vertical="center" wrapText="1"/>
    </xf>
    <xf numFmtId="164" fontId="1" fillId="9" borderId="1" xfId="1" applyNumberFormat="1" applyFont="1" applyFill="1" applyBorder="1" applyAlignment="1">
      <alignment horizontal="justify" vertical="center" wrapText="1"/>
    </xf>
    <xf numFmtId="0" fontId="1" fillId="9" borderId="10" xfId="0" applyFont="1" applyFill="1" applyBorder="1" applyAlignment="1">
      <alignment horizontal="center" vertical="center" wrapText="1"/>
    </xf>
    <xf numFmtId="10" fontId="6" fillId="3" borderId="1" xfId="1" applyNumberFormat="1" applyFont="1" applyFill="1" applyBorder="1" applyAlignment="1">
      <alignment wrapText="1"/>
    </xf>
    <xf numFmtId="0" fontId="1" fillId="9" borderId="11" xfId="0" applyFont="1" applyFill="1" applyBorder="1" applyAlignment="1">
      <alignment horizontal="center" vertical="center" wrapText="1"/>
    </xf>
    <xf numFmtId="165" fontId="1" fillId="0" borderId="1" xfId="0" applyNumberFormat="1" applyFont="1" applyBorder="1" applyAlignment="1">
      <alignment horizontal="justify"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9" borderId="10" xfId="0" applyFont="1" applyFill="1" applyBorder="1" applyAlignment="1">
      <alignment horizontal="left" vertical="center" wrapText="1"/>
    </xf>
    <xf numFmtId="0" fontId="1" fillId="9" borderId="11" xfId="0" applyFont="1" applyFill="1" applyBorder="1" applyAlignment="1">
      <alignment horizontal="left" vertical="center" wrapText="1"/>
    </xf>
    <xf numFmtId="0" fontId="1" fillId="9" borderId="1" xfId="0" applyFont="1" applyFill="1" applyBorder="1" applyAlignment="1">
      <alignment horizontal="left"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gaia.gobiernobogota.gov.co/matiz" TargetMode="External"/><Relationship Id="rId1" Type="http://schemas.openxmlformats.org/officeDocument/2006/relationships/hyperlink" Target="../../../../../../../:f:/g/personal/miguel_cardozo_gobiernobogota_gov_co/Em3Cl6hCPQhDioiu_JLgoPYBkPVfsju4ScZS7Z6vKKn1PQ?e=Q2RSJH"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Q32"/>
  <sheetViews>
    <sheetView tabSelected="1" topLeftCell="A26" zoomScale="60" zoomScaleNormal="60" workbookViewId="0">
      <selection activeCell="F13" sqref="F13"/>
    </sheetView>
  </sheetViews>
  <sheetFormatPr baseColWidth="10" defaultColWidth="10.85546875" defaultRowHeight="15" x14ac:dyDescent="0.25"/>
  <cols>
    <col min="1" max="1" width="4.140625" style="1" customWidth="1"/>
    <col min="2" max="2" width="25.5703125" style="1" customWidth="1"/>
    <col min="3" max="3" width="8.140625" style="1" customWidth="1"/>
    <col min="4" max="4" width="44.28515625" style="1" bestFit="1" customWidth="1"/>
    <col min="5" max="5" width="12.7109375" style="1" customWidth="1"/>
    <col min="6" max="6" width="24.42578125" style="1" customWidth="1"/>
    <col min="7" max="7" width="23.5703125" style="1" customWidth="1"/>
    <col min="8" max="8" width="10" style="1" customWidth="1"/>
    <col min="9" max="9" width="18.42578125" style="1" customWidth="1"/>
    <col min="10" max="10" width="15.85546875" style="1" customWidth="1"/>
    <col min="11" max="14" width="7.28515625" style="41" customWidth="1"/>
    <col min="15" max="15" width="22.5703125" style="41" customWidth="1"/>
    <col min="16" max="16" width="17.85546875" style="1" customWidth="1"/>
    <col min="17" max="17" width="19.7109375" style="1" customWidth="1"/>
    <col min="18" max="18" width="21.7109375" style="1" customWidth="1"/>
    <col min="19" max="19" width="25.42578125" style="1" customWidth="1"/>
    <col min="20" max="22" width="16.5703125" style="1" hidden="1" customWidth="1"/>
    <col min="23" max="23" width="40.28515625" style="1" hidden="1" customWidth="1"/>
    <col min="24" max="27" width="16.5703125" style="1" hidden="1" customWidth="1"/>
    <col min="28" max="28" width="33.42578125" style="1" hidden="1" customWidth="1"/>
    <col min="29" max="32" width="16.5703125" style="1" hidden="1" customWidth="1"/>
    <col min="33" max="33" width="43.7109375" style="1" hidden="1" customWidth="1"/>
    <col min="34" max="34" width="16.5703125" style="1" hidden="1" customWidth="1"/>
    <col min="35" max="36" width="22" style="1" customWidth="1"/>
    <col min="37" max="37" width="16.5703125" style="1" customWidth="1"/>
    <col min="38" max="38" width="34.85546875" style="1" customWidth="1"/>
    <col min="39" max="41" width="16.5703125" style="1" customWidth="1"/>
    <col min="42" max="42" width="21.5703125" style="1" customWidth="1"/>
    <col min="43" max="43" width="39.42578125" style="1" customWidth="1"/>
    <col min="44" max="16384" width="10.85546875" style="1"/>
  </cols>
  <sheetData>
    <row r="1" spans="1:43" s="32" customFormat="1" ht="70.5" customHeight="1" x14ac:dyDescent="0.25">
      <c r="A1" s="113" t="s">
        <v>0</v>
      </c>
      <c r="B1" s="114"/>
      <c r="C1" s="114"/>
      <c r="D1" s="114"/>
      <c r="E1" s="114"/>
      <c r="F1" s="114"/>
      <c r="G1" s="114"/>
      <c r="H1" s="114"/>
      <c r="I1" s="114"/>
      <c r="J1" s="114"/>
      <c r="K1" s="115" t="s">
        <v>1</v>
      </c>
      <c r="L1" s="115"/>
      <c r="M1" s="115"/>
      <c r="N1" s="115"/>
      <c r="O1" s="115"/>
    </row>
    <row r="2" spans="1:43" s="33" customFormat="1" ht="23.45" customHeight="1" x14ac:dyDescent="0.25">
      <c r="A2" s="117" t="s">
        <v>2</v>
      </c>
      <c r="B2" s="118"/>
      <c r="C2" s="118"/>
      <c r="D2" s="118"/>
      <c r="E2" s="118"/>
      <c r="F2" s="118"/>
      <c r="G2" s="118"/>
      <c r="H2" s="118"/>
      <c r="I2" s="118"/>
      <c r="J2" s="118"/>
      <c r="K2" s="35"/>
      <c r="L2" s="35"/>
      <c r="M2" s="35"/>
      <c r="N2" s="35"/>
      <c r="O2" s="35"/>
    </row>
    <row r="3" spans="1:43" s="32" customFormat="1" x14ac:dyDescent="0.25">
      <c r="K3" s="36"/>
      <c r="L3" s="36"/>
      <c r="M3" s="36"/>
      <c r="N3" s="36"/>
      <c r="O3" s="36"/>
    </row>
    <row r="4" spans="1:43" s="32" customFormat="1" ht="29.1" customHeight="1" x14ac:dyDescent="0.25">
      <c r="A4" s="120" t="s">
        <v>3</v>
      </c>
      <c r="B4" s="121"/>
      <c r="C4" s="126" t="s">
        <v>4</v>
      </c>
      <c r="D4" s="127"/>
      <c r="E4" s="112" t="s">
        <v>5</v>
      </c>
      <c r="F4" s="112"/>
      <c r="G4" s="112"/>
      <c r="H4" s="112"/>
      <c r="I4" s="112"/>
      <c r="J4" s="112"/>
      <c r="K4" s="36"/>
      <c r="L4" s="36"/>
      <c r="M4" s="36"/>
      <c r="N4" s="36"/>
      <c r="O4" s="36"/>
    </row>
    <row r="5" spans="1:43" s="32" customFormat="1" ht="15" customHeight="1" x14ac:dyDescent="0.25">
      <c r="A5" s="122"/>
      <c r="B5" s="123"/>
      <c r="C5" s="128"/>
      <c r="D5" s="129"/>
      <c r="E5" s="2" t="s">
        <v>6</v>
      </c>
      <c r="F5" s="2" t="s">
        <v>7</v>
      </c>
      <c r="G5" s="112" t="s">
        <v>8</v>
      </c>
      <c r="H5" s="112"/>
      <c r="I5" s="112"/>
      <c r="J5" s="112"/>
      <c r="K5" s="36"/>
      <c r="L5" s="36"/>
      <c r="M5" s="36"/>
      <c r="N5" s="36"/>
      <c r="O5" s="36"/>
    </row>
    <row r="6" spans="1:43" s="32" customFormat="1" x14ac:dyDescent="0.25">
      <c r="A6" s="122"/>
      <c r="B6" s="123"/>
      <c r="C6" s="128"/>
      <c r="D6" s="129"/>
      <c r="E6" s="34">
        <v>1</v>
      </c>
      <c r="F6" s="34" t="s">
        <v>9</v>
      </c>
      <c r="G6" s="119" t="s">
        <v>10</v>
      </c>
      <c r="H6" s="119"/>
      <c r="I6" s="119"/>
      <c r="J6" s="119"/>
      <c r="K6" s="36"/>
      <c r="L6" s="36"/>
      <c r="M6" s="36"/>
      <c r="N6" s="36"/>
      <c r="O6" s="36"/>
    </row>
    <row r="7" spans="1:43" s="32" customFormat="1" ht="47.25" customHeight="1" x14ac:dyDescent="0.25">
      <c r="A7" s="122"/>
      <c r="B7" s="123"/>
      <c r="C7" s="128"/>
      <c r="D7" s="129"/>
      <c r="E7" s="34">
        <v>2</v>
      </c>
      <c r="F7" s="34" t="s">
        <v>11</v>
      </c>
      <c r="G7" s="119" t="s">
        <v>12</v>
      </c>
      <c r="H7" s="119"/>
      <c r="I7" s="119"/>
      <c r="J7" s="119"/>
      <c r="K7" s="36"/>
      <c r="L7" s="36"/>
      <c r="M7" s="36"/>
      <c r="N7" s="36"/>
      <c r="O7" s="36"/>
    </row>
    <row r="8" spans="1:43" s="32" customFormat="1" ht="112.5" customHeight="1" x14ac:dyDescent="0.25">
      <c r="A8" s="124"/>
      <c r="B8" s="125"/>
      <c r="C8" s="130"/>
      <c r="D8" s="131"/>
      <c r="E8" s="34">
        <v>3</v>
      </c>
      <c r="F8" s="34" t="s">
        <v>13</v>
      </c>
      <c r="G8" s="119" t="s">
        <v>14</v>
      </c>
      <c r="H8" s="119"/>
      <c r="I8" s="119"/>
      <c r="J8" s="119"/>
      <c r="K8" s="36"/>
      <c r="L8" s="36"/>
      <c r="M8" s="36"/>
      <c r="N8" s="36"/>
      <c r="O8" s="36"/>
    </row>
    <row r="9" spans="1:43" s="32" customFormat="1" ht="64.5" customHeight="1" x14ac:dyDescent="0.25">
      <c r="A9" s="36"/>
      <c r="B9" s="36"/>
      <c r="C9" s="36"/>
      <c r="D9" s="36"/>
      <c r="E9" s="34">
        <v>4</v>
      </c>
      <c r="F9" s="34" t="s">
        <v>15</v>
      </c>
      <c r="G9" s="119" t="s">
        <v>16</v>
      </c>
      <c r="H9" s="119"/>
      <c r="I9" s="119"/>
      <c r="J9" s="119"/>
      <c r="K9" s="36"/>
      <c r="L9" s="36"/>
      <c r="M9" s="36"/>
      <c r="N9" s="36"/>
      <c r="O9" s="36"/>
    </row>
    <row r="10" spans="1:43" s="32" customFormat="1" ht="61.5" customHeight="1" x14ac:dyDescent="0.25">
      <c r="A10" s="36"/>
      <c r="B10" s="36"/>
      <c r="C10" s="36"/>
      <c r="D10" s="36"/>
      <c r="E10" s="34">
        <v>5</v>
      </c>
      <c r="F10" s="34" t="s">
        <v>17</v>
      </c>
      <c r="G10" s="119" t="s">
        <v>18</v>
      </c>
      <c r="H10" s="119"/>
      <c r="I10" s="119"/>
      <c r="J10" s="119"/>
      <c r="K10" s="36"/>
      <c r="L10" s="36"/>
      <c r="M10" s="36"/>
      <c r="N10" s="36"/>
      <c r="O10" s="36"/>
    </row>
    <row r="11" spans="1:43" s="32" customFormat="1" ht="61.5" customHeight="1" x14ac:dyDescent="0.25">
      <c r="A11" s="36"/>
      <c r="B11" s="36"/>
      <c r="C11" s="36"/>
      <c r="D11" s="36"/>
      <c r="E11" s="78">
        <v>6</v>
      </c>
      <c r="F11" s="78" t="s">
        <v>19</v>
      </c>
      <c r="G11" s="132" t="s">
        <v>20</v>
      </c>
      <c r="H11" s="132"/>
      <c r="I11" s="132"/>
      <c r="J11" s="132"/>
      <c r="K11" s="36"/>
      <c r="L11" s="36"/>
      <c r="M11" s="36"/>
      <c r="N11" s="36"/>
      <c r="O11" s="36"/>
    </row>
    <row r="12" spans="1:43" s="32" customFormat="1" ht="61.5" customHeight="1" x14ac:dyDescent="0.25">
      <c r="A12" s="36"/>
      <c r="B12" s="36"/>
      <c r="C12" s="36"/>
      <c r="D12" s="36"/>
      <c r="E12" s="80">
        <v>7</v>
      </c>
      <c r="F12" s="80" t="s">
        <v>178</v>
      </c>
      <c r="G12" s="133" t="s">
        <v>192</v>
      </c>
      <c r="H12" s="133"/>
      <c r="I12" s="133"/>
      <c r="J12" s="133"/>
      <c r="K12" s="36"/>
      <c r="L12" s="36"/>
      <c r="M12" s="36"/>
      <c r="N12" s="36"/>
      <c r="O12" s="36"/>
    </row>
    <row r="13" spans="1:43" s="32" customFormat="1" ht="61.5" customHeight="1" x14ac:dyDescent="0.25">
      <c r="A13" s="36"/>
      <c r="B13" s="36"/>
      <c r="C13" s="36"/>
      <c r="D13" s="36"/>
      <c r="E13" s="34">
        <v>8</v>
      </c>
      <c r="F13" s="34" t="s">
        <v>193</v>
      </c>
      <c r="G13" s="134" t="s">
        <v>212</v>
      </c>
      <c r="H13" s="134"/>
      <c r="I13" s="134"/>
      <c r="J13" s="134"/>
      <c r="K13" s="36"/>
      <c r="L13" s="36"/>
      <c r="M13" s="36"/>
      <c r="N13" s="36"/>
      <c r="O13" s="36"/>
    </row>
    <row r="14" spans="1:43" s="32" customFormat="1" x14ac:dyDescent="0.25">
      <c r="K14" s="36"/>
      <c r="L14" s="36"/>
      <c r="M14" s="36"/>
      <c r="N14" s="36"/>
      <c r="O14" s="36"/>
    </row>
    <row r="15" spans="1:43" ht="14.45" customHeight="1" x14ac:dyDescent="0.25">
      <c r="A15" s="112" t="s">
        <v>21</v>
      </c>
      <c r="B15" s="112"/>
      <c r="C15" s="112" t="s">
        <v>22</v>
      </c>
      <c r="D15" s="112"/>
      <c r="E15" s="112"/>
      <c r="F15" s="116" t="s">
        <v>23</v>
      </c>
      <c r="G15" s="116"/>
      <c r="H15" s="116"/>
      <c r="I15" s="116"/>
      <c r="J15" s="116"/>
      <c r="K15" s="116"/>
      <c r="L15" s="116"/>
      <c r="M15" s="116"/>
      <c r="N15" s="116"/>
      <c r="O15" s="116"/>
      <c r="P15" s="116"/>
      <c r="Q15" s="112" t="s">
        <v>24</v>
      </c>
      <c r="R15" s="112"/>
      <c r="S15" s="112"/>
      <c r="T15" s="82" t="s">
        <v>25</v>
      </c>
      <c r="U15" s="83"/>
      <c r="V15" s="83"/>
      <c r="W15" s="83"/>
      <c r="X15" s="84"/>
      <c r="Y15" s="88" t="s">
        <v>26</v>
      </c>
      <c r="Z15" s="89"/>
      <c r="AA15" s="89"/>
      <c r="AB15" s="89"/>
      <c r="AC15" s="90"/>
      <c r="AD15" s="94" t="s">
        <v>27</v>
      </c>
      <c r="AE15" s="95"/>
      <c r="AF15" s="95"/>
      <c r="AG15" s="95"/>
      <c r="AH15" s="96"/>
      <c r="AI15" s="100" t="s">
        <v>28</v>
      </c>
      <c r="AJ15" s="101"/>
      <c r="AK15" s="101"/>
      <c r="AL15" s="101"/>
      <c r="AM15" s="102"/>
      <c r="AN15" s="106" t="s">
        <v>29</v>
      </c>
      <c r="AO15" s="107"/>
      <c r="AP15" s="107"/>
      <c r="AQ15" s="108"/>
    </row>
    <row r="16" spans="1:43" ht="14.45" customHeight="1" x14ac:dyDescent="0.25">
      <c r="A16" s="112"/>
      <c r="B16" s="112"/>
      <c r="C16" s="112"/>
      <c r="D16" s="112"/>
      <c r="E16" s="112"/>
      <c r="F16" s="116"/>
      <c r="G16" s="116"/>
      <c r="H16" s="116"/>
      <c r="I16" s="116"/>
      <c r="J16" s="116"/>
      <c r="K16" s="116"/>
      <c r="L16" s="116"/>
      <c r="M16" s="116"/>
      <c r="N16" s="116"/>
      <c r="O16" s="116"/>
      <c r="P16" s="116"/>
      <c r="Q16" s="112"/>
      <c r="R16" s="112"/>
      <c r="S16" s="112"/>
      <c r="T16" s="85"/>
      <c r="U16" s="86"/>
      <c r="V16" s="86"/>
      <c r="W16" s="86"/>
      <c r="X16" s="87"/>
      <c r="Y16" s="91"/>
      <c r="Z16" s="92"/>
      <c r="AA16" s="92"/>
      <c r="AB16" s="92"/>
      <c r="AC16" s="93"/>
      <c r="AD16" s="97"/>
      <c r="AE16" s="98"/>
      <c r="AF16" s="98"/>
      <c r="AG16" s="98"/>
      <c r="AH16" s="99"/>
      <c r="AI16" s="103"/>
      <c r="AJ16" s="104"/>
      <c r="AK16" s="104"/>
      <c r="AL16" s="104"/>
      <c r="AM16" s="105"/>
      <c r="AN16" s="109"/>
      <c r="AO16" s="110"/>
      <c r="AP16" s="110"/>
      <c r="AQ16" s="111"/>
    </row>
    <row r="17" spans="1:43" ht="45" x14ac:dyDescent="0.25">
      <c r="A17" s="2" t="s">
        <v>30</v>
      </c>
      <c r="B17" s="2" t="s">
        <v>31</v>
      </c>
      <c r="C17" s="2" t="s">
        <v>32</v>
      </c>
      <c r="D17" s="2" t="s">
        <v>33</v>
      </c>
      <c r="E17" s="2" t="s">
        <v>34</v>
      </c>
      <c r="F17" s="18" t="s">
        <v>35</v>
      </c>
      <c r="G17" s="18" t="s">
        <v>36</v>
      </c>
      <c r="H17" s="18" t="s">
        <v>37</v>
      </c>
      <c r="I17" s="18" t="s">
        <v>38</v>
      </c>
      <c r="J17" s="18" t="s">
        <v>39</v>
      </c>
      <c r="K17" s="18" t="s">
        <v>40</v>
      </c>
      <c r="L17" s="18" t="s">
        <v>41</v>
      </c>
      <c r="M17" s="18" t="s">
        <v>42</v>
      </c>
      <c r="N17" s="18" t="s">
        <v>43</v>
      </c>
      <c r="O17" s="18" t="s">
        <v>44</v>
      </c>
      <c r="P17" s="18" t="s">
        <v>45</v>
      </c>
      <c r="Q17" s="2" t="s">
        <v>46</v>
      </c>
      <c r="R17" s="2" t="s">
        <v>47</v>
      </c>
      <c r="S17" s="2" t="s">
        <v>48</v>
      </c>
      <c r="T17" s="3" t="s">
        <v>49</v>
      </c>
      <c r="U17" s="3" t="s">
        <v>50</v>
      </c>
      <c r="V17" s="3" t="s">
        <v>51</v>
      </c>
      <c r="W17" s="3" t="s">
        <v>52</v>
      </c>
      <c r="X17" s="3" t="s">
        <v>53</v>
      </c>
      <c r="Y17" s="21" t="s">
        <v>49</v>
      </c>
      <c r="Z17" s="21" t="s">
        <v>50</v>
      </c>
      <c r="AA17" s="21" t="s">
        <v>51</v>
      </c>
      <c r="AB17" s="21" t="s">
        <v>52</v>
      </c>
      <c r="AC17" s="21" t="s">
        <v>53</v>
      </c>
      <c r="AD17" s="22" t="s">
        <v>49</v>
      </c>
      <c r="AE17" s="22" t="s">
        <v>50</v>
      </c>
      <c r="AF17" s="22" t="s">
        <v>51</v>
      </c>
      <c r="AG17" s="22" t="s">
        <v>52</v>
      </c>
      <c r="AH17" s="22" t="s">
        <v>53</v>
      </c>
      <c r="AI17" s="23" t="s">
        <v>49</v>
      </c>
      <c r="AJ17" s="23" t="s">
        <v>50</v>
      </c>
      <c r="AK17" s="23" t="s">
        <v>51</v>
      </c>
      <c r="AL17" s="23" t="s">
        <v>52</v>
      </c>
      <c r="AM17" s="23" t="s">
        <v>53</v>
      </c>
      <c r="AN17" s="4" t="s">
        <v>49</v>
      </c>
      <c r="AO17" s="4" t="s">
        <v>50</v>
      </c>
      <c r="AP17" s="4" t="s">
        <v>51</v>
      </c>
      <c r="AQ17" s="4" t="s">
        <v>52</v>
      </c>
    </row>
    <row r="18" spans="1:43" s="27" customFormat="1" ht="225" x14ac:dyDescent="0.25">
      <c r="A18" s="20">
        <v>1</v>
      </c>
      <c r="B18" s="19" t="s">
        <v>54</v>
      </c>
      <c r="C18" s="24" t="s">
        <v>55</v>
      </c>
      <c r="D18" s="19" t="s">
        <v>56</v>
      </c>
      <c r="E18" s="19" t="s">
        <v>57</v>
      </c>
      <c r="F18" s="19" t="s">
        <v>58</v>
      </c>
      <c r="G18" s="19" t="s">
        <v>59</v>
      </c>
      <c r="H18" s="28" t="s">
        <v>60</v>
      </c>
      <c r="I18" s="19" t="s">
        <v>61</v>
      </c>
      <c r="J18" s="19" t="s">
        <v>58</v>
      </c>
      <c r="K18" s="37">
        <v>1</v>
      </c>
      <c r="L18" s="37">
        <v>1</v>
      </c>
      <c r="M18" s="37">
        <v>1</v>
      </c>
      <c r="N18" s="37">
        <v>1</v>
      </c>
      <c r="O18" s="37">
        <v>1</v>
      </c>
      <c r="P18" s="19" t="s">
        <v>62</v>
      </c>
      <c r="Q18" s="43" t="s">
        <v>63</v>
      </c>
      <c r="R18" s="43" t="s">
        <v>64</v>
      </c>
      <c r="S18" s="43" t="s">
        <v>65</v>
      </c>
      <c r="T18" s="30">
        <f t="shared" ref="T18:T26" si="0">K18</f>
        <v>1</v>
      </c>
      <c r="U18" s="47">
        <v>1</v>
      </c>
      <c r="V18" s="45">
        <f>IF(U18/T18&gt;100%,100%,U18/T18)</f>
        <v>1</v>
      </c>
      <c r="W18" s="19" t="s">
        <v>66</v>
      </c>
      <c r="X18" s="19" t="s">
        <v>67</v>
      </c>
      <c r="Y18" s="30">
        <f t="shared" ref="Y18:Y26" si="1">L18</f>
        <v>1</v>
      </c>
      <c r="Z18" s="46">
        <v>1</v>
      </c>
      <c r="AA18" s="45">
        <f>IF(Z18/Y18&gt;100%,100%,Z18/Y18)</f>
        <v>1</v>
      </c>
      <c r="AB18" s="19" t="s">
        <v>68</v>
      </c>
      <c r="AC18" s="19" t="s">
        <v>69</v>
      </c>
      <c r="AD18" s="30">
        <f t="shared" ref="AD18:AD26" si="2">M18</f>
        <v>1</v>
      </c>
      <c r="AE18" s="46">
        <v>1</v>
      </c>
      <c r="AF18" s="45">
        <f>IF(AE18/AD18&gt;100%,100%,AE18/AD18)</f>
        <v>1</v>
      </c>
      <c r="AG18" s="19" t="s">
        <v>180</v>
      </c>
      <c r="AH18" s="19" t="s">
        <v>181</v>
      </c>
      <c r="AI18" s="30">
        <f t="shared" ref="AI18:AI26" si="3">N18</f>
        <v>1</v>
      </c>
      <c r="AJ18" s="47">
        <v>1</v>
      </c>
      <c r="AK18" s="45">
        <f>IF(AJ18/AI18&gt;100%,100%,AJ18/AI18)</f>
        <v>1</v>
      </c>
      <c r="AL18" s="19" t="s">
        <v>199</v>
      </c>
      <c r="AM18" s="19" t="s">
        <v>200</v>
      </c>
      <c r="AN18" s="30">
        <f t="shared" ref="AN18:AN26" si="4">O18</f>
        <v>1</v>
      </c>
      <c r="AO18" s="47">
        <f>AVERAGE(U18,Z18,AE18,AJ18)</f>
        <v>1</v>
      </c>
      <c r="AP18" s="28">
        <f>IF(AO18/AN18&gt;100%,100%,AO18/AN18)</f>
        <v>1</v>
      </c>
      <c r="AQ18" s="19" t="s">
        <v>210</v>
      </c>
    </row>
    <row r="19" spans="1:43" s="27" customFormat="1" ht="120" x14ac:dyDescent="0.25">
      <c r="A19" s="20">
        <v>7</v>
      </c>
      <c r="B19" s="19" t="s">
        <v>70</v>
      </c>
      <c r="C19" s="24" t="s">
        <v>71</v>
      </c>
      <c r="D19" s="19" t="s">
        <v>72</v>
      </c>
      <c r="E19" s="19" t="s">
        <v>73</v>
      </c>
      <c r="F19" s="19" t="s">
        <v>74</v>
      </c>
      <c r="G19" s="19" t="s">
        <v>75</v>
      </c>
      <c r="H19" s="19" t="s">
        <v>76</v>
      </c>
      <c r="I19" s="19" t="s">
        <v>61</v>
      </c>
      <c r="J19" s="19" t="s">
        <v>77</v>
      </c>
      <c r="K19" s="42">
        <v>0</v>
      </c>
      <c r="L19" s="42">
        <v>0</v>
      </c>
      <c r="M19" s="42">
        <v>0</v>
      </c>
      <c r="N19" s="42">
        <v>700</v>
      </c>
      <c r="O19" s="42">
        <v>700</v>
      </c>
      <c r="P19" s="19" t="s">
        <v>78</v>
      </c>
      <c r="Q19" s="43" t="s">
        <v>79</v>
      </c>
      <c r="R19" s="43" t="s">
        <v>80</v>
      </c>
      <c r="S19" s="43" t="s">
        <v>81</v>
      </c>
      <c r="T19" s="26">
        <f t="shared" si="0"/>
        <v>0</v>
      </c>
      <c r="U19" s="19">
        <v>0</v>
      </c>
      <c r="V19" s="19" t="s">
        <v>82</v>
      </c>
      <c r="W19" s="19" t="s">
        <v>82</v>
      </c>
      <c r="X19" s="19" t="s">
        <v>82</v>
      </c>
      <c r="Y19" s="26">
        <f t="shared" si="1"/>
        <v>0</v>
      </c>
      <c r="Z19" s="19" t="s">
        <v>83</v>
      </c>
      <c r="AA19" s="19" t="s">
        <v>83</v>
      </c>
      <c r="AB19" s="19" t="s">
        <v>83</v>
      </c>
      <c r="AC19" s="19" t="s">
        <v>82</v>
      </c>
      <c r="AD19" s="26">
        <f t="shared" si="2"/>
        <v>0</v>
      </c>
      <c r="AE19" s="19" t="s">
        <v>83</v>
      </c>
      <c r="AF19" s="19" t="s">
        <v>179</v>
      </c>
      <c r="AG19" s="19" t="s">
        <v>83</v>
      </c>
      <c r="AH19" s="19" t="s">
        <v>83</v>
      </c>
      <c r="AI19" s="26">
        <f t="shared" si="3"/>
        <v>700</v>
      </c>
      <c r="AJ19" s="19">
        <v>797.9</v>
      </c>
      <c r="AK19" s="45">
        <f t="shared" ref="AK19:AK24" si="5">IF(AJ19/AI19&gt;100%,100%,AJ19/AI19)</f>
        <v>1</v>
      </c>
      <c r="AL19" s="19" t="s">
        <v>201</v>
      </c>
      <c r="AM19" s="54" t="s">
        <v>202</v>
      </c>
      <c r="AN19" s="19">
        <f t="shared" si="4"/>
        <v>700</v>
      </c>
      <c r="AO19" s="81">
        <f>AJ19</f>
        <v>797.9</v>
      </c>
      <c r="AP19" s="28">
        <f>IF(AO19/AN19&gt;100%,100%,AO19/AN19)</f>
        <v>1</v>
      </c>
      <c r="AQ19" s="19" t="s">
        <v>211</v>
      </c>
    </row>
    <row r="20" spans="1:43" s="27" customFormat="1" ht="105" x14ac:dyDescent="0.25">
      <c r="A20" s="20">
        <v>7</v>
      </c>
      <c r="B20" s="19" t="s">
        <v>70</v>
      </c>
      <c r="C20" s="24" t="s">
        <v>84</v>
      </c>
      <c r="D20" s="19" t="s">
        <v>85</v>
      </c>
      <c r="E20" s="19" t="s">
        <v>57</v>
      </c>
      <c r="F20" s="19" t="s">
        <v>86</v>
      </c>
      <c r="G20" s="19" t="s">
        <v>87</v>
      </c>
      <c r="H20" s="19">
        <v>1</v>
      </c>
      <c r="I20" s="19" t="s">
        <v>61</v>
      </c>
      <c r="J20" s="19" t="s">
        <v>86</v>
      </c>
      <c r="K20" s="42">
        <v>1</v>
      </c>
      <c r="L20" s="42">
        <v>1</v>
      </c>
      <c r="M20" s="42">
        <v>1</v>
      </c>
      <c r="N20" s="42">
        <v>1</v>
      </c>
      <c r="O20" s="42">
        <v>1</v>
      </c>
      <c r="P20" s="19" t="s">
        <v>62</v>
      </c>
      <c r="Q20" s="19" t="s">
        <v>86</v>
      </c>
      <c r="R20" s="19" t="s">
        <v>88</v>
      </c>
      <c r="S20" s="19" t="s">
        <v>89</v>
      </c>
      <c r="T20" s="26">
        <v>1</v>
      </c>
      <c r="U20" s="19">
        <v>1</v>
      </c>
      <c r="V20" s="45">
        <f t="shared" ref="V20:V26" si="6">IF(U20/T20&gt;100%,100%,U20/T20)</f>
        <v>1</v>
      </c>
      <c r="W20" s="19" t="s">
        <v>90</v>
      </c>
      <c r="X20" s="19" t="s">
        <v>86</v>
      </c>
      <c r="Y20" s="26">
        <f t="shared" si="1"/>
        <v>1</v>
      </c>
      <c r="Z20" s="53">
        <v>1</v>
      </c>
      <c r="AA20" s="45">
        <f t="shared" ref="AA20:AA26" si="7">IF(Z20/Y20&gt;100%,100%,Z20/Y20)</f>
        <v>1</v>
      </c>
      <c r="AB20" s="19" t="s">
        <v>91</v>
      </c>
      <c r="AC20" s="19" t="s">
        <v>86</v>
      </c>
      <c r="AD20" s="26">
        <f t="shared" si="2"/>
        <v>1</v>
      </c>
      <c r="AE20" s="46">
        <v>1</v>
      </c>
      <c r="AF20" s="45">
        <f t="shared" ref="AF20:AF26" si="8">IF(AE20/AD20&gt;100%,100%,AE20/AD20)</f>
        <v>1</v>
      </c>
      <c r="AG20" s="19" t="s">
        <v>182</v>
      </c>
      <c r="AH20" s="19" t="s">
        <v>86</v>
      </c>
      <c r="AI20" s="26">
        <f t="shared" si="3"/>
        <v>1</v>
      </c>
      <c r="AJ20" s="19">
        <v>1</v>
      </c>
      <c r="AK20" s="45">
        <f t="shared" si="5"/>
        <v>1</v>
      </c>
      <c r="AL20" s="19" t="s">
        <v>203</v>
      </c>
      <c r="AM20" s="54" t="s">
        <v>207</v>
      </c>
      <c r="AN20" s="19">
        <v>4</v>
      </c>
      <c r="AO20" s="53">
        <f>SUM(U20,Z20,AE20,AJ20)</f>
        <v>4</v>
      </c>
      <c r="AP20" s="45">
        <f t="shared" ref="AP20:AP30" si="9">IF(AO20/AN20&gt;100%,100%,AO20/AN20)</f>
        <v>1</v>
      </c>
      <c r="AQ20" s="19" t="s">
        <v>211</v>
      </c>
    </row>
    <row r="21" spans="1:43" s="27" customFormat="1" ht="135" x14ac:dyDescent="0.25">
      <c r="A21" s="20">
        <v>1</v>
      </c>
      <c r="B21" s="19" t="s">
        <v>54</v>
      </c>
      <c r="C21" s="24" t="s">
        <v>92</v>
      </c>
      <c r="D21" s="19" t="s">
        <v>93</v>
      </c>
      <c r="E21" s="19" t="s">
        <v>57</v>
      </c>
      <c r="F21" s="19" t="s">
        <v>94</v>
      </c>
      <c r="G21" s="19" t="s">
        <v>95</v>
      </c>
      <c r="H21" s="26">
        <v>1</v>
      </c>
      <c r="I21" s="19" t="s">
        <v>96</v>
      </c>
      <c r="J21" s="19" t="s">
        <v>94</v>
      </c>
      <c r="K21" s="42">
        <v>0</v>
      </c>
      <c r="L21" s="42">
        <v>1</v>
      </c>
      <c r="M21" s="44">
        <v>0</v>
      </c>
      <c r="N21" s="44">
        <v>0</v>
      </c>
      <c r="O21" s="42">
        <v>1</v>
      </c>
      <c r="P21" s="19" t="s">
        <v>62</v>
      </c>
      <c r="Q21" s="19" t="s">
        <v>97</v>
      </c>
      <c r="R21" s="19" t="s">
        <v>98</v>
      </c>
      <c r="S21" s="19" t="s">
        <v>89</v>
      </c>
      <c r="T21" s="26">
        <f t="shared" ref="T21" si="10">K21</f>
        <v>0</v>
      </c>
      <c r="U21" s="19">
        <v>0</v>
      </c>
      <c r="V21" s="19" t="s">
        <v>82</v>
      </c>
      <c r="W21" s="19" t="s">
        <v>82</v>
      </c>
      <c r="X21" s="19" t="s">
        <v>82</v>
      </c>
      <c r="Y21" s="26">
        <f t="shared" si="1"/>
        <v>1</v>
      </c>
      <c r="Z21" s="19">
        <v>1</v>
      </c>
      <c r="AA21" s="45">
        <f t="shared" si="7"/>
        <v>1</v>
      </c>
      <c r="AB21" s="19" t="s">
        <v>99</v>
      </c>
      <c r="AC21" s="19" t="s">
        <v>100</v>
      </c>
      <c r="AD21" s="26">
        <f t="shared" si="2"/>
        <v>0</v>
      </c>
      <c r="AE21" s="19" t="s">
        <v>83</v>
      </c>
      <c r="AF21" s="19" t="s">
        <v>179</v>
      </c>
      <c r="AG21" s="19" t="s">
        <v>83</v>
      </c>
      <c r="AH21" s="19" t="s">
        <v>83</v>
      </c>
      <c r="AI21" s="26">
        <f t="shared" si="3"/>
        <v>0</v>
      </c>
      <c r="AJ21" s="19" t="s">
        <v>83</v>
      </c>
      <c r="AK21" s="19" t="s">
        <v>83</v>
      </c>
      <c r="AL21" s="19" t="s">
        <v>83</v>
      </c>
      <c r="AM21" s="19" t="s">
        <v>83</v>
      </c>
      <c r="AN21" s="19">
        <f t="shared" si="4"/>
        <v>1</v>
      </c>
      <c r="AO21" s="19">
        <f>SUM(Z21)</f>
        <v>1</v>
      </c>
      <c r="AP21" s="45">
        <f t="shared" si="9"/>
        <v>1</v>
      </c>
      <c r="AQ21" s="19" t="s">
        <v>204</v>
      </c>
    </row>
    <row r="22" spans="1:43" s="27" customFormat="1" ht="135" x14ac:dyDescent="0.25">
      <c r="A22" s="20">
        <v>1</v>
      </c>
      <c r="B22" s="19" t="s">
        <v>54</v>
      </c>
      <c r="C22" s="24" t="s">
        <v>101</v>
      </c>
      <c r="D22" s="19" t="s">
        <v>102</v>
      </c>
      <c r="E22" s="19" t="s">
        <v>57</v>
      </c>
      <c r="F22" s="19" t="s">
        <v>103</v>
      </c>
      <c r="G22" s="19" t="s">
        <v>104</v>
      </c>
      <c r="H22" s="26">
        <v>1</v>
      </c>
      <c r="I22" s="19" t="s">
        <v>96</v>
      </c>
      <c r="J22" s="19" t="s">
        <v>105</v>
      </c>
      <c r="K22" s="42">
        <v>0</v>
      </c>
      <c r="L22" s="42">
        <v>1</v>
      </c>
      <c r="M22" s="44">
        <v>0</v>
      </c>
      <c r="N22" s="44">
        <v>0</v>
      </c>
      <c r="O22" s="42">
        <v>1</v>
      </c>
      <c r="P22" s="19" t="s">
        <v>62</v>
      </c>
      <c r="Q22" s="19" t="s">
        <v>103</v>
      </c>
      <c r="R22" s="19" t="s">
        <v>98</v>
      </c>
      <c r="S22" s="19" t="s">
        <v>89</v>
      </c>
      <c r="T22" s="26">
        <f t="shared" ref="T22" si="11">K22</f>
        <v>0</v>
      </c>
      <c r="U22" s="19">
        <v>0</v>
      </c>
      <c r="V22" s="19" t="s">
        <v>82</v>
      </c>
      <c r="W22" s="19" t="s">
        <v>82</v>
      </c>
      <c r="X22" s="19" t="s">
        <v>82</v>
      </c>
      <c r="Y22" s="26">
        <f t="shared" si="1"/>
        <v>1</v>
      </c>
      <c r="Z22" s="54">
        <v>1</v>
      </c>
      <c r="AA22" s="76">
        <f t="shared" si="7"/>
        <v>1</v>
      </c>
      <c r="AB22" s="54" t="s">
        <v>103</v>
      </c>
      <c r="AC22" s="19" t="s">
        <v>103</v>
      </c>
      <c r="AD22" s="26">
        <f t="shared" si="2"/>
        <v>0</v>
      </c>
      <c r="AE22" s="19" t="s">
        <v>83</v>
      </c>
      <c r="AF22" s="19" t="s">
        <v>179</v>
      </c>
      <c r="AG22" s="19" t="s">
        <v>83</v>
      </c>
      <c r="AH22" s="19" t="s">
        <v>83</v>
      </c>
      <c r="AI22" s="26">
        <f t="shared" si="3"/>
        <v>0</v>
      </c>
      <c r="AJ22" s="19" t="s">
        <v>83</v>
      </c>
      <c r="AK22" s="19" t="s">
        <v>194</v>
      </c>
      <c r="AL22" s="19" t="s">
        <v>195</v>
      </c>
      <c r="AM22" s="19" t="s">
        <v>194</v>
      </c>
      <c r="AN22" s="19">
        <f t="shared" si="4"/>
        <v>1</v>
      </c>
      <c r="AO22" s="19">
        <f>SUM(Z22)</f>
        <v>1</v>
      </c>
      <c r="AP22" s="45">
        <f t="shared" si="9"/>
        <v>1</v>
      </c>
      <c r="AQ22" s="19" t="s">
        <v>204</v>
      </c>
    </row>
    <row r="23" spans="1:43" s="27" customFormat="1" ht="135" x14ac:dyDescent="0.25">
      <c r="A23" s="20">
        <v>1</v>
      </c>
      <c r="B23" s="19" t="s">
        <v>54</v>
      </c>
      <c r="C23" s="24" t="s">
        <v>106</v>
      </c>
      <c r="D23" s="19" t="s">
        <v>107</v>
      </c>
      <c r="E23" s="19" t="s">
        <v>57</v>
      </c>
      <c r="F23" s="19" t="s">
        <v>108</v>
      </c>
      <c r="G23" s="19" t="s">
        <v>109</v>
      </c>
      <c r="H23" s="19">
        <v>1</v>
      </c>
      <c r="I23" s="19" t="s">
        <v>61</v>
      </c>
      <c r="J23" s="19" t="s">
        <v>110</v>
      </c>
      <c r="K23" s="37">
        <v>1</v>
      </c>
      <c r="L23" s="37">
        <v>1</v>
      </c>
      <c r="M23" s="37">
        <v>1</v>
      </c>
      <c r="N23" s="37">
        <v>1</v>
      </c>
      <c r="O23" s="37">
        <v>1</v>
      </c>
      <c r="P23" s="19" t="s">
        <v>62</v>
      </c>
      <c r="Q23" s="19" t="s">
        <v>111</v>
      </c>
      <c r="R23" s="19" t="s">
        <v>98</v>
      </c>
      <c r="S23" s="19" t="s">
        <v>89</v>
      </c>
      <c r="T23" s="30">
        <f t="shared" si="0"/>
        <v>1</v>
      </c>
      <c r="U23" s="47">
        <v>1</v>
      </c>
      <c r="V23" s="45">
        <f t="shared" si="6"/>
        <v>1</v>
      </c>
      <c r="W23" s="19" t="s">
        <v>112</v>
      </c>
      <c r="X23" s="19" t="s">
        <v>113</v>
      </c>
      <c r="Y23" s="30">
        <f t="shared" si="1"/>
        <v>1</v>
      </c>
      <c r="Z23" s="77">
        <v>1</v>
      </c>
      <c r="AA23" s="76">
        <f t="shared" si="7"/>
        <v>1</v>
      </c>
      <c r="AB23" s="54" t="s">
        <v>114</v>
      </c>
      <c r="AC23" s="19" t="s">
        <v>111</v>
      </c>
      <c r="AD23" s="30">
        <f t="shared" si="2"/>
        <v>1</v>
      </c>
      <c r="AE23" s="46">
        <v>1</v>
      </c>
      <c r="AF23" s="45">
        <f t="shared" si="8"/>
        <v>1</v>
      </c>
      <c r="AG23" s="54" t="s">
        <v>190</v>
      </c>
      <c r="AH23" s="19" t="s">
        <v>191</v>
      </c>
      <c r="AI23" s="30">
        <f t="shared" si="3"/>
        <v>1</v>
      </c>
      <c r="AJ23" s="46">
        <v>1</v>
      </c>
      <c r="AK23" s="45">
        <f t="shared" si="5"/>
        <v>1</v>
      </c>
      <c r="AL23" s="19" t="s">
        <v>111</v>
      </c>
      <c r="AM23" s="19" t="s">
        <v>111</v>
      </c>
      <c r="AN23" s="30">
        <f t="shared" si="4"/>
        <v>1</v>
      </c>
      <c r="AO23" s="47">
        <f>AVERAGE(U23,Z23,AE23,AJ23)</f>
        <v>1</v>
      </c>
      <c r="AP23" s="45">
        <f t="shared" si="9"/>
        <v>1</v>
      </c>
      <c r="AQ23" s="54" t="s">
        <v>204</v>
      </c>
    </row>
    <row r="24" spans="1:43" s="27" customFormat="1" ht="135" x14ac:dyDescent="0.25">
      <c r="A24" s="20">
        <v>1</v>
      </c>
      <c r="B24" s="19" t="s">
        <v>54</v>
      </c>
      <c r="C24" s="24" t="s">
        <v>115</v>
      </c>
      <c r="D24" s="19" t="s">
        <v>116</v>
      </c>
      <c r="E24" s="19" t="s">
        <v>57</v>
      </c>
      <c r="F24" s="19" t="s">
        <v>117</v>
      </c>
      <c r="G24" s="19" t="s">
        <v>118</v>
      </c>
      <c r="H24" s="29">
        <v>1</v>
      </c>
      <c r="I24" s="19" t="s">
        <v>61</v>
      </c>
      <c r="J24" s="19" t="s">
        <v>117</v>
      </c>
      <c r="K24" s="37">
        <v>1</v>
      </c>
      <c r="L24" s="37">
        <v>1</v>
      </c>
      <c r="M24" s="37">
        <v>1</v>
      </c>
      <c r="N24" s="37">
        <v>1</v>
      </c>
      <c r="O24" s="37">
        <v>1</v>
      </c>
      <c r="P24" s="19" t="s">
        <v>62</v>
      </c>
      <c r="Q24" s="19" t="s">
        <v>119</v>
      </c>
      <c r="R24" s="19" t="s">
        <v>120</v>
      </c>
      <c r="S24" s="19" t="s">
        <v>89</v>
      </c>
      <c r="T24" s="30">
        <f t="shared" si="0"/>
        <v>1</v>
      </c>
      <c r="U24" s="47">
        <v>1</v>
      </c>
      <c r="V24" s="45">
        <f t="shared" si="6"/>
        <v>1</v>
      </c>
      <c r="W24" s="19" t="s">
        <v>121</v>
      </c>
      <c r="X24" s="19" t="s">
        <v>119</v>
      </c>
      <c r="Y24" s="30">
        <f t="shared" si="1"/>
        <v>1</v>
      </c>
      <c r="Z24" s="77">
        <v>1</v>
      </c>
      <c r="AA24" s="76">
        <f t="shared" si="7"/>
        <v>1</v>
      </c>
      <c r="AB24" s="54" t="s">
        <v>122</v>
      </c>
      <c r="AC24" s="75" t="s">
        <v>123</v>
      </c>
      <c r="AD24" s="30">
        <f t="shared" si="2"/>
        <v>1</v>
      </c>
      <c r="AE24" s="46">
        <v>1</v>
      </c>
      <c r="AF24" s="45">
        <f t="shared" si="8"/>
        <v>1</v>
      </c>
      <c r="AG24" s="19" t="s">
        <v>183</v>
      </c>
      <c r="AH24" s="19" t="s">
        <v>123</v>
      </c>
      <c r="AI24" s="30">
        <f t="shared" si="3"/>
        <v>1</v>
      </c>
      <c r="AJ24" s="46">
        <v>1</v>
      </c>
      <c r="AK24" s="45">
        <f t="shared" si="5"/>
        <v>1</v>
      </c>
      <c r="AL24" s="19" t="s">
        <v>205</v>
      </c>
      <c r="AM24" s="19" t="s">
        <v>206</v>
      </c>
      <c r="AN24" s="30">
        <f t="shared" si="4"/>
        <v>1</v>
      </c>
      <c r="AO24" s="47">
        <f>AVERAGE(U24,Z24,AE24,AJ24)</f>
        <v>1</v>
      </c>
      <c r="AP24" s="45">
        <f t="shared" si="9"/>
        <v>1</v>
      </c>
      <c r="AQ24" s="19" t="s">
        <v>196</v>
      </c>
    </row>
    <row r="25" spans="1:43" s="27" customFormat="1" ht="210" x14ac:dyDescent="0.25">
      <c r="A25" s="20">
        <v>1</v>
      </c>
      <c r="B25" s="19" t="s">
        <v>54</v>
      </c>
      <c r="C25" s="24" t="s">
        <v>124</v>
      </c>
      <c r="D25" s="19" t="s">
        <v>125</v>
      </c>
      <c r="E25" s="19" t="s">
        <v>57</v>
      </c>
      <c r="F25" s="19" t="s">
        <v>126</v>
      </c>
      <c r="G25" s="19" t="s">
        <v>127</v>
      </c>
      <c r="H25" s="19">
        <v>3</v>
      </c>
      <c r="I25" s="19" t="s">
        <v>96</v>
      </c>
      <c r="J25" s="19" t="s">
        <v>128</v>
      </c>
      <c r="K25" s="42">
        <v>1</v>
      </c>
      <c r="L25" s="42">
        <v>1</v>
      </c>
      <c r="M25" s="42">
        <v>1</v>
      </c>
      <c r="N25" s="42" t="s">
        <v>82</v>
      </c>
      <c r="O25" s="42">
        <v>3</v>
      </c>
      <c r="P25" s="19" t="s">
        <v>62</v>
      </c>
      <c r="Q25" s="19" t="s">
        <v>129</v>
      </c>
      <c r="R25" s="19" t="s">
        <v>130</v>
      </c>
      <c r="S25" s="19" t="s">
        <v>89</v>
      </c>
      <c r="T25" s="26">
        <f t="shared" ref="T25" si="12">K25</f>
        <v>1</v>
      </c>
      <c r="U25" s="19">
        <v>1</v>
      </c>
      <c r="V25" s="45">
        <f t="shared" ref="V25" si="13">IF(U25/T25&gt;100%,100%,U25/T25)</f>
        <v>1</v>
      </c>
      <c r="W25" s="19" t="s">
        <v>131</v>
      </c>
      <c r="X25" s="19" t="s">
        <v>132</v>
      </c>
      <c r="Y25" s="26">
        <f t="shared" ref="Y25" si="14">L25</f>
        <v>1</v>
      </c>
      <c r="Z25" s="53">
        <v>1</v>
      </c>
      <c r="AA25" s="45">
        <f t="shared" ref="AA25" si="15">IF(Z25/Y25&gt;100%,100%,Z25/Y25)</f>
        <v>1</v>
      </c>
      <c r="AB25" s="19" t="s">
        <v>133</v>
      </c>
      <c r="AC25" s="19" t="s">
        <v>134</v>
      </c>
      <c r="AD25" s="26">
        <f t="shared" ref="AD25" si="16">M25</f>
        <v>1</v>
      </c>
      <c r="AE25" s="19">
        <v>1</v>
      </c>
      <c r="AF25" s="45">
        <f t="shared" ref="AF25" si="17">IF(AE25/AD25&gt;100%,100%,AE25/AD25)</f>
        <v>1</v>
      </c>
      <c r="AG25" s="19" t="s">
        <v>184</v>
      </c>
      <c r="AH25" s="19" t="s">
        <v>185</v>
      </c>
      <c r="AI25" s="26" t="str">
        <f t="shared" ref="AI25" si="18">N25</f>
        <v>No programada</v>
      </c>
      <c r="AJ25" s="19" t="s">
        <v>194</v>
      </c>
      <c r="AK25" s="19" t="s">
        <v>194</v>
      </c>
      <c r="AL25" s="19" t="s">
        <v>194</v>
      </c>
      <c r="AM25" s="19" t="s">
        <v>194</v>
      </c>
      <c r="AN25" s="19">
        <f t="shared" ref="AN25" si="19">O25</f>
        <v>3</v>
      </c>
      <c r="AO25" s="26">
        <f>SUM(U25,Z25,AE25,AJ25)</f>
        <v>3</v>
      </c>
      <c r="AP25" s="45">
        <f t="shared" ref="AP25" si="20">IF(AO25/AN25&gt;100%,100%,AO25/AN25)</f>
        <v>1</v>
      </c>
      <c r="AQ25" s="19" t="s">
        <v>197</v>
      </c>
    </row>
    <row r="26" spans="1:43" s="27" customFormat="1" ht="135" x14ac:dyDescent="0.25">
      <c r="A26" s="20">
        <v>1</v>
      </c>
      <c r="B26" s="19" t="s">
        <v>54</v>
      </c>
      <c r="C26" s="24" t="s">
        <v>135</v>
      </c>
      <c r="D26" s="19" t="s">
        <v>136</v>
      </c>
      <c r="E26" s="19" t="s">
        <v>137</v>
      </c>
      <c r="F26" s="19" t="s">
        <v>138</v>
      </c>
      <c r="G26" s="19" t="s">
        <v>139</v>
      </c>
      <c r="H26" s="19" t="s">
        <v>140</v>
      </c>
      <c r="I26" s="19" t="s">
        <v>96</v>
      </c>
      <c r="J26" s="19" t="s">
        <v>138</v>
      </c>
      <c r="K26" s="42">
        <v>1</v>
      </c>
      <c r="L26" s="42">
        <v>1</v>
      </c>
      <c r="M26" s="42">
        <v>1</v>
      </c>
      <c r="N26" s="42">
        <v>0</v>
      </c>
      <c r="O26" s="42">
        <v>3</v>
      </c>
      <c r="P26" s="19" t="s">
        <v>62</v>
      </c>
      <c r="Q26" s="19" t="s">
        <v>141</v>
      </c>
      <c r="R26" s="19" t="s">
        <v>98</v>
      </c>
      <c r="S26" s="19" t="s">
        <v>89</v>
      </c>
      <c r="T26" s="26">
        <f t="shared" si="0"/>
        <v>1</v>
      </c>
      <c r="U26" s="19">
        <v>1</v>
      </c>
      <c r="V26" s="46">
        <f t="shared" si="6"/>
        <v>1</v>
      </c>
      <c r="W26" s="19" t="s">
        <v>142</v>
      </c>
      <c r="X26" s="19" t="s">
        <v>143</v>
      </c>
      <c r="Y26" s="26">
        <f t="shared" si="1"/>
        <v>1</v>
      </c>
      <c r="Z26" s="19">
        <v>1</v>
      </c>
      <c r="AA26" s="45">
        <f t="shared" si="7"/>
        <v>1</v>
      </c>
      <c r="AB26" s="19" t="s">
        <v>144</v>
      </c>
      <c r="AC26" s="19" t="s">
        <v>145</v>
      </c>
      <c r="AD26" s="26">
        <f t="shared" si="2"/>
        <v>1</v>
      </c>
      <c r="AE26" s="19">
        <v>1</v>
      </c>
      <c r="AF26" s="45">
        <f t="shared" si="8"/>
        <v>1</v>
      </c>
      <c r="AG26" s="19" t="s">
        <v>186</v>
      </c>
      <c r="AH26" s="19" t="s">
        <v>187</v>
      </c>
      <c r="AI26" s="26">
        <f t="shared" si="3"/>
        <v>0</v>
      </c>
      <c r="AJ26" s="19" t="s">
        <v>194</v>
      </c>
      <c r="AK26" s="19" t="s">
        <v>194</v>
      </c>
      <c r="AL26" s="19" t="s">
        <v>194</v>
      </c>
      <c r="AM26" s="19" t="s">
        <v>194</v>
      </c>
      <c r="AN26" s="19">
        <f t="shared" si="4"/>
        <v>3</v>
      </c>
      <c r="AO26" s="26">
        <f>SUM(U26,Z26,AE26,AJ26)</f>
        <v>3</v>
      </c>
      <c r="AP26" s="45">
        <f t="shared" si="9"/>
        <v>1</v>
      </c>
      <c r="AQ26" s="19" t="s">
        <v>198</v>
      </c>
    </row>
    <row r="27" spans="1:43" s="5" customFormat="1" ht="15.75" x14ac:dyDescent="0.25">
      <c r="A27" s="10"/>
      <c r="B27" s="10"/>
      <c r="C27" s="10"/>
      <c r="D27" s="13" t="s">
        <v>146</v>
      </c>
      <c r="E27" s="10"/>
      <c r="F27" s="10"/>
      <c r="G27" s="10"/>
      <c r="H27" s="10"/>
      <c r="I27" s="10"/>
      <c r="J27" s="10"/>
      <c r="K27" s="38"/>
      <c r="L27" s="38"/>
      <c r="M27" s="38"/>
      <c r="N27" s="38"/>
      <c r="O27" s="38"/>
      <c r="P27" s="10"/>
      <c r="Q27" s="10"/>
      <c r="R27" s="10"/>
      <c r="S27" s="10"/>
      <c r="T27" s="14"/>
      <c r="U27" s="14"/>
      <c r="V27" s="48">
        <f>AVERAGE(V18:V26)*80%</f>
        <v>0.8</v>
      </c>
      <c r="W27" s="14"/>
      <c r="X27" s="14"/>
      <c r="Y27" s="14"/>
      <c r="Z27" s="14"/>
      <c r="AA27" s="14">
        <f>AVERAGE(AA18:AA26)*80%</f>
        <v>0.8</v>
      </c>
      <c r="AB27" s="14"/>
      <c r="AC27" s="14"/>
      <c r="AD27" s="14"/>
      <c r="AE27" s="14"/>
      <c r="AF27" s="79">
        <f>AVERAGE(AF18:AF26)*80%</f>
        <v>0.8</v>
      </c>
      <c r="AG27" s="14"/>
      <c r="AH27" s="14"/>
      <c r="AI27" s="14"/>
      <c r="AJ27" s="14"/>
      <c r="AK27" s="14">
        <f>AVERAGE(AK18:AK26)*80%</f>
        <v>0.8</v>
      </c>
      <c r="AL27" s="10"/>
      <c r="AM27" s="10"/>
      <c r="AN27" s="15"/>
      <c r="AO27" s="15"/>
      <c r="AP27" s="48">
        <f>AVERAGE(AP18:AP26)*80%</f>
        <v>0.8</v>
      </c>
      <c r="AQ27" s="10"/>
    </row>
    <row r="28" spans="1:43" s="27" customFormat="1" ht="285" x14ac:dyDescent="0.25">
      <c r="A28" s="31">
        <v>7</v>
      </c>
      <c r="B28" s="25" t="s">
        <v>70</v>
      </c>
      <c r="C28" s="31" t="s">
        <v>147</v>
      </c>
      <c r="D28" s="25" t="s">
        <v>148</v>
      </c>
      <c r="E28" s="55" t="s">
        <v>73</v>
      </c>
      <c r="F28" s="55" t="s">
        <v>149</v>
      </c>
      <c r="G28" s="55" t="s">
        <v>150</v>
      </c>
      <c r="H28" s="56" t="s">
        <v>151</v>
      </c>
      <c r="I28" s="57" t="s">
        <v>61</v>
      </c>
      <c r="J28" s="55" t="s">
        <v>149</v>
      </c>
      <c r="K28" s="58" t="s">
        <v>82</v>
      </c>
      <c r="L28" s="58">
        <v>0.8</v>
      </c>
      <c r="M28" s="58" t="s">
        <v>82</v>
      </c>
      <c r="N28" s="58">
        <v>0.8</v>
      </c>
      <c r="O28" s="58">
        <v>0.8</v>
      </c>
      <c r="P28" s="55" t="s">
        <v>62</v>
      </c>
      <c r="Q28" s="59" t="s">
        <v>152</v>
      </c>
      <c r="R28" s="59" t="s">
        <v>153</v>
      </c>
      <c r="S28" s="59" t="s">
        <v>154</v>
      </c>
      <c r="T28" s="60" t="str">
        <f>K28</f>
        <v>No programada</v>
      </c>
      <c r="U28" s="61">
        <v>0</v>
      </c>
      <c r="V28" s="62" t="s">
        <v>155</v>
      </c>
      <c r="W28" s="63" t="s">
        <v>82</v>
      </c>
      <c r="X28" s="55"/>
      <c r="Y28" s="64">
        <f>L28</f>
        <v>0.8</v>
      </c>
      <c r="Z28" s="65">
        <v>0.83</v>
      </c>
      <c r="AA28" s="66">
        <f t="shared" ref="AA28:AA30" si="21">IF(Z28/Y28&gt;100%,100%,Z28/Y28)</f>
        <v>1</v>
      </c>
      <c r="AB28" s="55" t="s">
        <v>156</v>
      </c>
      <c r="AC28" s="55" t="s">
        <v>157</v>
      </c>
      <c r="AD28" s="67" t="str">
        <f>M28</f>
        <v>No programada</v>
      </c>
      <c r="AE28" s="55" t="s">
        <v>83</v>
      </c>
      <c r="AF28" s="55" t="s">
        <v>82</v>
      </c>
      <c r="AG28" s="55" t="s">
        <v>83</v>
      </c>
      <c r="AH28" s="55" t="s">
        <v>83</v>
      </c>
      <c r="AI28" s="64">
        <f>N28</f>
        <v>0.8</v>
      </c>
      <c r="AJ28" s="65">
        <v>1</v>
      </c>
      <c r="AK28" s="66">
        <f t="shared" ref="AK28:AK29" si="22">IF(AJ28/AI28&gt;100%,100%,AJ28/AI28)</f>
        <v>1</v>
      </c>
      <c r="AL28" s="55" t="s">
        <v>149</v>
      </c>
      <c r="AM28" s="55" t="s">
        <v>158</v>
      </c>
      <c r="AN28" s="60">
        <f>O28</f>
        <v>0.8</v>
      </c>
      <c r="AO28" s="74">
        <f>AVERAGE(Z28,AJ28)</f>
        <v>0.91500000000000004</v>
      </c>
      <c r="AP28" s="62">
        <f t="shared" si="9"/>
        <v>1</v>
      </c>
      <c r="AQ28" s="63" t="s">
        <v>209</v>
      </c>
    </row>
    <row r="29" spans="1:43" s="27" customFormat="1" ht="255" x14ac:dyDescent="0.25">
      <c r="A29" s="31">
        <v>7</v>
      </c>
      <c r="B29" s="25" t="s">
        <v>70</v>
      </c>
      <c r="C29" s="31" t="s">
        <v>159</v>
      </c>
      <c r="D29" s="25" t="s">
        <v>160</v>
      </c>
      <c r="E29" s="55" t="s">
        <v>73</v>
      </c>
      <c r="F29" s="55" t="s">
        <v>161</v>
      </c>
      <c r="G29" s="55" t="s">
        <v>162</v>
      </c>
      <c r="H29" s="56" t="s">
        <v>163</v>
      </c>
      <c r="I29" s="57" t="s">
        <v>96</v>
      </c>
      <c r="J29" s="55" t="s">
        <v>161</v>
      </c>
      <c r="K29" s="68">
        <v>0.1</v>
      </c>
      <c r="L29" s="68">
        <v>0.35</v>
      </c>
      <c r="M29" s="68">
        <v>0.5</v>
      </c>
      <c r="N29" s="68">
        <v>0.05</v>
      </c>
      <c r="O29" s="68">
        <v>1</v>
      </c>
      <c r="P29" s="55" t="s">
        <v>62</v>
      </c>
      <c r="Q29" s="59" t="s">
        <v>164</v>
      </c>
      <c r="R29" s="59" t="s">
        <v>165</v>
      </c>
      <c r="S29" s="59" t="s">
        <v>154</v>
      </c>
      <c r="T29" s="69">
        <f>K29</f>
        <v>0.1</v>
      </c>
      <c r="U29" s="61">
        <v>0.1</v>
      </c>
      <c r="V29" s="62">
        <v>1</v>
      </c>
      <c r="W29" s="63" t="s">
        <v>166</v>
      </c>
      <c r="X29" s="55"/>
      <c r="Y29" s="64">
        <f>L29</f>
        <v>0.35</v>
      </c>
      <c r="Z29" s="56">
        <v>0.35</v>
      </c>
      <c r="AA29" s="66">
        <f t="shared" si="21"/>
        <v>1</v>
      </c>
      <c r="AB29" s="55" t="s">
        <v>167</v>
      </c>
      <c r="AC29" s="55" t="s">
        <v>168</v>
      </c>
      <c r="AD29" s="64">
        <f>M29</f>
        <v>0.5</v>
      </c>
      <c r="AE29" s="74">
        <v>0.5</v>
      </c>
      <c r="AF29" s="66">
        <f t="shared" ref="AF29:AF30" si="23">IF(AE29/AD29&gt;100%,100%,AE29/AD29)</f>
        <v>1</v>
      </c>
      <c r="AG29" s="55" t="s">
        <v>188</v>
      </c>
      <c r="AH29" s="55" t="s">
        <v>189</v>
      </c>
      <c r="AI29" s="64">
        <f>N29</f>
        <v>0.05</v>
      </c>
      <c r="AJ29" s="74">
        <v>0.05</v>
      </c>
      <c r="AK29" s="66">
        <f t="shared" si="22"/>
        <v>1</v>
      </c>
      <c r="AL29" s="55" t="s">
        <v>161</v>
      </c>
      <c r="AM29" s="55" t="s">
        <v>208</v>
      </c>
      <c r="AN29" s="60">
        <f>O29</f>
        <v>1</v>
      </c>
      <c r="AO29" s="74">
        <f>SUM(U29,Z29,AE29,AJ29)</f>
        <v>1</v>
      </c>
      <c r="AP29" s="62">
        <f t="shared" si="9"/>
        <v>1</v>
      </c>
      <c r="AQ29" s="63" t="s">
        <v>209</v>
      </c>
    </row>
    <row r="30" spans="1:43" s="27" customFormat="1" ht="120" x14ac:dyDescent="0.25">
      <c r="A30" s="31">
        <v>7</v>
      </c>
      <c r="B30" s="25" t="s">
        <v>70</v>
      </c>
      <c r="C30" s="31" t="s">
        <v>169</v>
      </c>
      <c r="D30" s="25" t="s">
        <v>170</v>
      </c>
      <c r="E30" s="55" t="s">
        <v>73</v>
      </c>
      <c r="F30" s="55" t="s">
        <v>138</v>
      </c>
      <c r="G30" s="55" t="s">
        <v>171</v>
      </c>
      <c r="H30" s="55" t="s">
        <v>140</v>
      </c>
      <c r="I30" s="57" t="s">
        <v>96</v>
      </c>
      <c r="J30" s="55" t="s">
        <v>138</v>
      </c>
      <c r="K30" s="70">
        <v>0</v>
      </c>
      <c r="L30" s="70">
        <v>1</v>
      </c>
      <c r="M30" s="70">
        <v>1</v>
      </c>
      <c r="N30" s="70">
        <v>0</v>
      </c>
      <c r="O30" s="70">
        <v>2</v>
      </c>
      <c r="P30" s="55" t="s">
        <v>62</v>
      </c>
      <c r="Q30" s="55" t="s">
        <v>172</v>
      </c>
      <c r="R30" s="55" t="s">
        <v>172</v>
      </c>
      <c r="S30" s="55" t="s">
        <v>173</v>
      </c>
      <c r="T30" s="59">
        <f>K30</f>
        <v>0</v>
      </c>
      <c r="U30" s="71">
        <v>0</v>
      </c>
      <c r="V30" s="62" t="s">
        <v>155</v>
      </c>
      <c r="W30" s="63" t="s">
        <v>82</v>
      </c>
      <c r="X30" s="55"/>
      <c r="Y30" s="67">
        <f>L30</f>
        <v>1</v>
      </c>
      <c r="Z30" s="55">
        <v>1</v>
      </c>
      <c r="AA30" s="66">
        <f t="shared" si="21"/>
        <v>1</v>
      </c>
      <c r="AB30" s="72" t="s">
        <v>174</v>
      </c>
      <c r="AC30" s="55" t="s">
        <v>175</v>
      </c>
      <c r="AD30" s="67">
        <f>M30</f>
        <v>1</v>
      </c>
      <c r="AE30" s="55">
        <v>1</v>
      </c>
      <c r="AF30" s="66">
        <f t="shared" si="23"/>
        <v>1</v>
      </c>
      <c r="AG30" s="55" t="s">
        <v>186</v>
      </c>
      <c r="AH30" s="55" t="s">
        <v>187</v>
      </c>
      <c r="AI30" s="67">
        <f>N30</f>
        <v>0</v>
      </c>
      <c r="AJ30" s="55" t="s">
        <v>83</v>
      </c>
      <c r="AK30" s="66" t="s">
        <v>83</v>
      </c>
      <c r="AL30" s="55" t="s">
        <v>83</v>
      </c>
      <c r="AM30" s="55" t="s">
        <v>83</v>
      </c>
      <c r="AN30" s="73">
        <f>O30</f>
        <v>2</v>
      </c>
      <c r="AO30" s="67">
        <f>SUM(U30,Z30,AE30,AJ30)</f>
        <v>2</v>
      </c>
      <c r="AP30" s="62">
        <f t="shared" si="9"/>
        <v>1</v>
      </c>
      <c r="AQ30" s="63" t="s">
        <v>209</v>
      </c>
    </row>
    <row r="31" spans="1:43" s="5" customFormat="1" ht="15.75" x14ac:dyDescent="0.25">
      <c r="A31" s="10"/>
      <c r="B31" s="10"/>
      <c r="C31" s="10"/>
      <c r="D31" s="11" t="s">
        <v>176</v>
      </c>
      <c r="E31" s="11"/>
      <c r="F31" s="11"/>
      <c r="G31" s="11"/>
      <c r="H31" s="11"/>
      <c r="I31" s="11"/>
      <c r="J31" s="11"/>
      <c r="K31" s="39"/>
      <c r="L31" s="39"/>
      <c r="M31" s="39"/>
      <c r="N31" s="39"/>
      <c r="O31" s="39"/>
      <c r="P31" s="11"/>
      <c r="Q31" s="10"/>
      <c r="R31" s="10"/>
      <c r="S31" s="10"/>
      <c r="T31" s="12"/>
      <c r="U31" s="12"/>
      <c r="V31" s="49">
        <f>AVERAGE(V28:V30)*20%</f>
        <v>0.2</v>
      </c>
      <c r="W31" s="10"/>
      <c r="X31" s="10"/>
      <c r="Y31" s="12"/>
      <c r="Z31" s="12"/>
      <c r="AA31" s="51">
        <f>AVERAGE(AA28:AA30)*20%</f>
        <v>0.2</v>
      </c>
      <c r="AB31" s="10"/>
      <c r="AC31" s="10"/>
      <c r="AD31" s="12"/>
      <c r="AE31" s="12"/>
      <c r="AF31" s="79">
        <f>AVERAGE(AF28:AF30)*20%</f>
        <v>0.2</v>
      </c>
      <c r="AG31" s="10"/>
      <c r="AH31" s="10"/>
      <c r="AI31" s="12"/>
      <c r="AJ31" s="12"/>
      <c r="AK31" s="51">
        <f>AVERAGE(AK28:AK30)*20%</f>
        <v>0.2</v>
      </c>
      <c r="AL31" s="10"/>
      <c r="AM31" s="10"/>
      <c r="AN31" s="16"/>
      <c r="AO31" s="16"/>
      <c r="AP31" s="49">
        <f>AVERAGE(AP28:AP30)*20%</f>
        <v>0.2</v>
      </c>
      <c r="AQ31" s="10"/>
    </row>
    <row r="32" spans="1:43" s="9" customFormat="1" ht="18.75" x14ac:dyDescent="0.3">
      <c r="A32" s="6"/>
      <c r="B32" s="6"/>
      <c r="C32" s="6"/>
      <c r="D32" s="7" t="s">
        <v>177</v>
      </c>
      <c r="E32" s="6"/>
      <c r="F32" s="6"/>
      <c r="G32" s="6"/>
      <c r="H32" s="6"/>
      <c r="I32" s="6"/>
      <c r="J32" s="6"/>
      <c r="K32" s="40"/>
      <c r="L32" s="40"/>
      <c r="M32" s="40"/>
      <c r="N32" s="40"/>
      <c r="O32" s="40"/>
      <c r="P32" s="6"/>
      <c r="Q32" s="6"/>
      <c r="R32" s="6"/>
      <c r="S32" s="6"/>
      <c r="T32" s="8"/>
      <c r="U32" s="8"/>
      <c r="V32" s="50">
        <f>V27+V31</f>
        <v>1</v>
      </c>
      <c r="W32" s="6"/>
      <c r="X32" s="6"/>
      <c r="Y32" s="8"/>
      <c r="Z32" s="8"/>
      <c r="AA32" s="52">
        <f>AA27+AA31</f>
        <v>1</v>
      </c>
      <c r="AB32" s="6"/>
      <c r="AC32" s="6"/>
      <c r="AD32" s="8"/>
      <c r="AE32" s="8"/>
      <c r="AF32" s="52">
        <f>AF27+AF31</f>
        <v>1</v>
      </c>
      <c r="AG32" s="6"/>
      <c r="AH32" s="6"/>
      <c r="AI32" s="8"/>
      <c r="AJ32" s="8"/>
      <c r="AK32" s="52">
        <f>AK27+AK31</f>
        <v>1</v>
      </c>
      <c r="AL32" s="6"/>
      <c r="AM32" s="6"/>
      <c r="AN32" s="17"/>
      <c r="AO32" s="17"/>
      <c r="AP32" s="50">
        <f>AP27+AP31</f>
        <v>1</v>
      </c>
      <c r="AQ32" s="6"/>
    </row>
  </sheetData>
  <mergeCells count="24">
    <mergeCell ref="Q15:S16"/>
    <mergeCell ref="E4:J4"/>
    <mergeCell ref="G5:J5"/>
    <mergeCell ref="G6:J6"/>
    <mergeCell ref="G7:J7"/>
    <mergeCell ref="G8:J8"/>
    <mergeCell ref="G12:J12"/>
    <mergeCell ref="G13:J13"/>
    <mergeCell ref="A15:B16"/>
    <mergeCell ref="A1:J1"/>
    <mergeCell ref="K1:O1"/>
    <mergeCell ref="C15:E16"/>
    <mergeCell ref="F15:P16"/>
    <mergeCell ref="A2:J2"/>
    <mergeCell ref="G9:J9"/>
    <mergeCell ref="G10:J10"/>
    <mergeCell ref="A4:B8"/>
    <mergeCell ref="C4:D8"/>
    <mergeCell ref="G11:J11"/>
    <mergeCell ref="T15:X16"/>
    <mergeCell ref="Y15:AC16"/>
    <mergeCell ref="AD15:AH16"/>
    <mergeCell ref="AI15:AM16"/>
    <mergeCell ref="AN15:AQ16"/>
  </mergeCells>
  <dataValidations count="1">
    <dataValidation allowBlank="1" showInputMessage="1" showErrorMessage="1" error="Escriba un texto " promptTitle="Cualquier contenido" sqref="E17 E3:E14" xr:uid="{AB2F453D-9BA8-4F99-93AD-20B9F2FA7BA6}"/>
  </dataValidations>
  <hyperlinks>
    <hyperlink ref="AB30" r:id="rId1" xr:uid="{778D05DF-8102-4E64-A053-C10F98A58EA0}"/>
    <hyperlink ref="AC24" r:id="rId2" xr:uid="{BA1E01BB-A964-4262-98A3-E016C325914D}"/>
  </hyperlinks>
  <pageMargins left="0.7" right="0.7" top="0.75" bottom="0.75" header="0.3" footer="0.3"/>
  <pageSetup paperSize="9" orientation="portrait"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9E76F605-6537-463A-8FDD-F1BFB46BF568}">
          <x14:formula1>
            <xm:f>Listas!$A$2:$A$4</xm:f>
          </x14:formula1>
          <xm:sqref>E1 E15:E16 E18:E27 E31:E1048576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DBC16-EE94-42F6-8D1F-8473F6A8481E}">
  <dimension ref="A1:A4"/>
  <sheetViews>
    <sheetView workbookViewId="0"/>
  </sheetViews>
  <sheetFormatPr baseColWidth="10" defaultColWidth="11.42578125" defaultRowHeight="15" x14ac:dyDescent="0.25"/>
  <cols>
    <col min="1" max="1" width="34.5703125" bestFit="1" customWidth="1"/>
  </cols>
  <sheetData>
    <row r="1" spans="1:1" x14ac:dyDescent="0.25">
      <c r="A1" t="s">
        <v>34</v>
      </c>
    </row>
    <row r="2" spans="1:1" x14ac:dyDescent="0.25">
      <c r="A2" t="s">
        <v>57</v>
      </c>
    </row>
    <row r="3" spans="1:1" x14ac:dyDescent="0.25">
      <c r="A3" t="s">
        <v>137</v>
      </c>
    </row>
    <row r="4" spans="1:1" x14ac:dyDescent="0.25">
      <c r="A4" t="s">
        <v>73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4" ma:contentTypeDescription="Crear nuevo documento." ma:contentTypeScope="" ma:versionID="9adc6aef112ce374d4d3a5f2145baaab">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726275b6cf75e4812a1477c958f750fd"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9FC9A537-6340-403E-AE9D-33BDBA51BF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3.xml><?xml version="1.0" encoding="utf-8"?>
<ds:datastoreItem xmlns:ds="http://schemas.openxmlformats.org/officeDocument/2006/customXml" ds:itemID="{1BD912C2-67FF-4F74-B857-B8D2F5FE6CA6}">
  <ds:schemaRefs>
    <ds:schemaRef ds:uri="http://purl.org/dc/terms/"/>
    <ds:schemaRef ds:uri="d6eaa91c-3afb-4015-aba1-5ff992c1a5ca"/>
    <ds:schemaRef ds:uri="http://schemas.microsoft.com/office/2006/documentManagement/types"/>
    <ds:schemaRef ds:uri="http://schemas.microsoft.com/office/infopath/2007/PartnerControls"/>
    <ds:schemaRef ds:uri="http://purl.org/dc/dcmitype/"/>
    <ds:schemaRef ds:uri="http://www.w3.org/XML/1998/namespace"/>
    <ds:schemaRef ds:uri="http://schemas.microsoft.com/office/2006/metadata/properties"/>
    <ds:schemaRef ds:uri="http://schemas.openxmlformats.org/package/2006/metadata/core-properties"/>
    <ds:schemaRef ds:uri="4d1d2e24-7be0-47eb-a1db-99cc6d75caff"/>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2024-01-18T14:53:43Z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