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2. Gestion juridica/"/>
    </mc:Choice>
  </mc:AlternateContent>
  <xr:revisionPtr revIDLastSave="144" documentId="8_{F69A2783-19E1-4A16-A975-EFC3DB1EDB49}" xr6:coauthVersionLast="47" xr6:coauthVersionMax="47" xr10:uidLastSave="{C10577FE-C594-4EC2-8234-9B3D26A5D7AF}"/>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7" i="1" l="1"/>
  <c r="AO25" i="1"/>
  <c r="AO24" i="1"/>
  <c r="AO23" i="1"/>
  <c r="AO17" i="1"/>
  <c r="AP17" i="1" s="1"/>
  <c r="AN25" i="1"/>
  <c r="AN23" i="1"/>
  <c r="AP23" i="1" s="1"/>
  <c r="U20" i="1"/>
  <c r="U18" i="1"/>
  <c r="U21" i="1"/>
  <c r="AO21" i="1" s="1"/>
  <c r="AP21" i="1" s="1"/>
  <c r="T21" i="1"/>
  <c r="U19" i="1"/>
  <c r="AO19" i="1" s="1"/>
  <c r="AP19" i="1" s="1"/>
  <c r="O24" i="1"/>
  <c r="AN24" i="1" s="1"/>
  <c r="AI25" i="1"/>
  <c r="AD25" i="1"/>
  <c r="AF25" i="1" s="1"/>
  <c r="Y25" i="1"/>
  <c r="AA25" i="1" s="1"/>
  <c r="AI24" i="1"/>
  <c r="AK24" i="1" s="1"/>
  <c r="AD24" i="1"/>
  <c r="AF24" i="1" s="1"/>
  <c r="Y24" i="1"/>
  <c r="AA24" i="1" s="1"/>
  <c r="V24" i="1"/>
  <c r="V26" i="1" s="1"/>
  <c r="AI23" i="1"/>
  <c r="AK23" i="1" s="1"/>
  <c r="AD23" i="1"/>
  <c r="Y23" i="1"/>
  <c r="AA23" i="1" s="1"/>
  <c r="T23" i="1"/>
  <c r="T20" i="1"/>
  <c r="T19" i="1"/>
  <c r="V19" i="1" s="1"/>
  <c r="T18" i="1"/>
  <c r="T17" i="1"/>
  <c r="V17" i="1" s="1"/>
  <c r="AI17" i="1"/>
  <c r="AK17" i="1" s="1"/>
  <c r="AI21" i="1"/>
  <c r="AK21" i="1" s="1"/>
  <c r="AI20" i="1"/>
  <c r="AK20" i="1" s="1"/>
  <c r="AI19" i="1"/>
  <c r="AK19" i="1" s="1"/>
  <c r="AI18" i="1"/>
  <c r="AK18" i="1" s="1"/>
  <c r="AD21" i="1"/>
  <c r="AF21" i="1" s="1"/>
  <c r="AD20" i="1"/>
  <c r="AF20" i="1" s="1"/>
  <c r="AD19" i="1"/>
  <c r="AF19" i="1" s="1"/>
  <c r="AD18" i="1"/>
  <c r="AF18" i="1" s="1"/>
  <c r="AF17" i="1"/>
  <c r="AA21" i="1"/>
  <c r="Y20" i="1"/>
  <c r="AA20" i="1" s="1"/>
  <c r="Y19" i="1"/>
  <c r="AA19" i="1" s="1"/>
  <c r="Y18" i="1"/>
  <c r="AA18" i="1" s="1"/>
  <c r="Y17" i="1"/>
  <c r="AA17" i="1" s="1"/>
  <c r="V18" i="1" l="1"/>
  <c r="AP24" i="1"/>
  <c r="V20" i="1"/>
  <c r="AK26" i="1"/>
  <c r="AP25" i="1"/>
  <c r="V21" i="1"/>
  <c r="AO20" i="1"/>
  <c r="AP20" i="1" s="1"/>
  <c r="AA26" i="1"/>
  <c r="AO18" i="1"/>
  <c r="AP18" i="1" s="1"/>
  <c r="AF26" i="1"/>
  <c r="AK22" i="1"/>
  <c r="AF22" i="1"/>
  <c r="AA22" i="1"/>
  <c r="AK27" i="1" l="1"/>
  <c r="V22" i="1"/>
  <c r="V27" i="1" s="1"/>
  <c r="AP26" i="1"/>
  <c r="AP22" i="1"/>
  <c r="AA27" i="1"/>
  <c r="AF27" i="1"/>
  <c r="AP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6" authorId="0" shapeId="0" xr:uid="{2DD4CECD-D756-4467-A62C-53A6FC3549DD}">
      <text>
        <r>
          <rPr>
            <b/>
            <sz val="9"/>
            <color indexed="81"/>
            <rFont val="Tahoma"/>
            <family val="2"/>
          </rPr>
          <t>Incluya el número del objetivo estratégico, de acuerdo con lo adoptado en el Plan Estratégico Institucional</t>
        </r>
      </text>
    </comment>
    <comment ref="B16"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6" authorId="0" shapeId="0" xr:uid="{119F47BD-BB9E-4059-B26B-7A00F4141FBE}">
      <text>
        <r>
          <rPr>
            <b/>
            <sz val="9"/>
            <color indexed="81"/>
            <rFont val="Tahoma"/>
            <family val="2"/>
          </rPr>
          <t>Escriba el número de la meta, en orden consecutivo</t>
        </r>
      </text>
    </comment>
    <comment ref="D16"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66100535-6C62-4F58-A17C-0BE85EBD4F67}">
      <text>
        <r>
          <rPr>
            <b/>
            <sz val="9"/>
            <color indexed="81"/>
            <rFont val="Tahoma"/>
            <family val="2"/>
          </rPr>
          <t xml:space="preserve">Seleccione la opción que corresponda
</t>
        </r>
      </text>
    </comment>
    <comment ref="F16" authorId="0" shapeId="0" xr:uid="{2A83FE2C-B2C1-4597-A76A-578AAE54FC34}">
      <text>
        <r>
          <rPr>
            <b/>
            <sz val="9"/>
            <color indexed="81"/>
            <rFont val="Tahoma"/>
            <family val="2"/>
          </rPr>
          <t>Indique un nombre corto que refleje lo que pretende medir. 
Ej. Porcentaje de giros acumulados</t>
        </r>
      </text>
    </comment>
    <comment ref="G16"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B30BBDB4-EC1D-4EA1-8538-25A32CED2539}">
      <text>
        <r>
          <rPr>
            <b/>
            <sz val="9"/>
            <color indexed="81"/>
            <rFont val="Tahoma"/>
            <family val="2"/>
          </rPr>
          <t xml:space="preserve">Indique la magnitud programada para el trimestre. </t>
        </r>
      </text>
    </comment>
    <comment ref="L16" authorId="0" shapeId="0" xr:uid="{31373292-3723-487A-8503-BD0B0A79E8B6}">
      <text>
        <r>
          <rPr>
            <b/>
            <sz val="9"/>
            <color indexed="81"/>
            <rFont val="Tahoma"/>
            <family val="2"/>
          </rPr>
          <t xml:space="preserve">Indique la magnitud programada para el trimestre. </t>
        </r>
      </text>
    </comment>
    <comment ref="M16" authorId="0" shapeId="0" xr:uid="{C846E2D7-3065-4128-8C76-51161E0D7C17}">
      <text>
        <r>
          <rPr>
            <b/>
            <sz val="9"/>
            <color indexed="81"/>
            <rFont val="Tahoma"/>
            <family val="2"/>
          </rPr>
          <t xml:space="preserve">Indique la magnitud programada para el trimestre. </t>
        </r>
      </text>
    </comment>
    <comment ref="N16" authorId="0" shapeId="0" xr:uid="{474117DA-14AA-4BAF-B752-1413A5718EC7}">
      <text>
        <r>
          <rPr>
            <b/>
            <sz val="9"/>
            <color indexed="81"/>
            <rFont val="Tahoma"/>
            <family val="2"/>
          </rPr>
          <t xml:space="preserve">Indique la magnitud programada para el trimestre. </t>
        </r>
      </text>
    </comment>
    <comment ref="O16" authorId="0" shapeId="0" xr:uid="{F1D07228-88D0-4309-9D4E-5EB885D7FDC6}">
      <text>
        <r>
          <rPr>
            <b/>
            <sz val="9"/>
            <color indexed="81"/>
            <rFont val="Tahoma"/>
            <family val="2"/>
          </rPr>
          <t>Indique la programación total de la vigencia. 
Debe ser coherente con la meta.</t>
        </r>
      </text>
    </comment>
    <comment ref="P16" authorId="0" shapeId="0" xr:uid="{FE21DFDB-AFF8-4147-B537-10C1B10248CA}">
      <text>
        <r>
          <rPr>
            <b/>
            <sz val="9"/>
            <color indexed="81"/>
            <rFont val="Tahoma"/>
            <family val="2"/>
          </rPr>
          <t xml:space="preserve">Indique el tipo de indicador: 
- Eficancia 
- Eficiencia 
- Efectividad </t>
        </r>
      </text>
    </comment>
    <comment ref="Q16" authorId="0" shapeId="0" xr:uid="{F21E4E22-60F3-48C1-9204-B22990CF58E2}">
      <text>
        <r>
          <rPr>
            <b/>
            <sz val="9"/>
            <color indexed="81"/>
            <rFont val="Tahoma"/>
            <family val="2"/>
          </rPr>
          <t>Indique la evidencia a presentar del cumplimiento de la meta. Se debe redactar de forma concreta y coherente con la meta</t>
        </r>
      </text>
    </comment>
    <comment ref="R16"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29D96EE3-F7F5-47F6-888D-8FBFF7195BF0}">
      <text>
        <r>
          <rPr>
            <b/>
            <sz val="9"/>
            <color indexed="81"/>
            <rFont val="Tahoma"/>
            <family val="2"/>
          </rPr>
          <t>Indique el área y grupo de trabajo (si se tiene), responsable de cumplir o ejecutar la meta</t>
        </r>
      </text>
    </comment>
    <comment ref="T16" authorId="0" shapeId="0" xr:uid="{F773CF66-93F3-45C1-8401-3500EA5DFE30}">
      <text>
        <r>
          <rPr>
            <b/>
            <sz val="9"/>
            <color indexed="81"/>
            <rFont val="Tahoma"/>
            <family val="2"/>
          </rPr>
          <t>Indique la magnitud programada</t>
        </r>
      </text>
    </comment>
    <comment ref="U16" authorId="0" shapeId="0" xr:uid="{F5228218-2E22-4357-BBA2-F05EC2E0672D}">
      <text>
        <r>
          <rPr>
            <b/>
            <sz val="9"/>
            <color indexed="81"/>
            <rFont val="Tahoma"/>
            <family val="2"/>
          </rPr>
          <t>Indique la magnitud ejecutada. Corresponde al resultado de medir el indicador de la meta</t>
        </r>
      </text>
    </comment>
    <comment ref="V16"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6"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D0D90FBE-E6E2-4075-87AB-6F323F2D84BC}">
      <text>
        <r>
          <rPr>
            <b/>
            <sz val="9"/>
            <color indexed="81"/>
            <rFont val="Tahoma"/>
            <family val="2"/>
          </rPr>
          <t xml:space="preserve">Indicar el nombre concreto de la evidencia aportada. </t>
        </r>
      </text>
    </comment>
    <comment ref="Y16" authorId="0" shapeId="0" xr:uid="{B6305720-C9BD-47A6-9225-C9206B502FD0}">
      <text>
        <r>
          <rPr>
            <b/>
            <sz val="9"/>
            <color indexed="81"/>
            <rFont val="Tahoma"/>
            <family val="2"/>
          </rPr>
          <t>Indique la magnitud programada</t>
        </r>
      </text>
    </comment>
    <comment ref="Z16" authorId="0" shapeId="0" xr:uid="{49896E7A-471D-4CA3-B6D2-CA055AA84F85}">
      <text>
        <r>
          <rPr>
            <b/>
            <sz val="9"/>
            <color indexed="81"/>
            <rFont val="Tahoma"/>
            <family val="2"/>
          </rPr>
          <t>Indique la magnitud ejecutada. Corresponde al resultado de medir el indicador de la meta</t>
        </r>
      </text>
    </comment>
    <comment ref="AA16"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6"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BF2915B6-D49D-4DC1-86C3-8A2E656FD968}">
      <text>
        <r>
          <rPr>
            <b/>
            <sz val="9"/>
            <color indexed="81"/>
            <rFont val="Tahoma"/>
            <family val="2"/>
          </rPr>
          <t xml:space="preserve">Indicar el nombre concreto de la evidencia aportada. </t>
        </r>
      </text>
    </comment>
    <comment ref="AD16" authorId="0" shapeId="0" xr:uid="{5CCDF014-BF0B-42B7-92F7-6CBF58EA98EF}">
      <text>
        <r>
          <rPr>
            <b/>
            <sz val="9"/>
            <color indexed="81"/>
            <rFont val="Tahoma"/>
            <family val="2"/>
          </rPr>
          <t>Indique la magnitud programada</t>
        </r>
      </text>
    </comment>
    <comment ref="AE16" authorId="0" shapeId="0" xr:uid="{A3FA785E-EDEC-4164-99A5-88C5B890A708}">
      <text>
        <r>
          <rPr>
            <b/>
            <sz val="9"/>
            <color indexed="81"/>
            <rFont val="Tahoma"/>
            <family val="2"/>
          </rPr>
          <t>Indique la magnitud ejecutada. Corresponde al resultado de medir el indicador de la meta</t>
        </r>
      </text>
    </comment>
    <comment ref="AF16"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6"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7F8A95D-778F-4057-9D7F-FC1A1EDBDEC6}">
      <text>
        <r>
          <rPr>
            <b/>
            <sz val="9"/>
            <color indexed="81"/>
            <rFont val="Tahoma"/>
            <family val="2"/>
          </rPr>
          <t xml:space="preserve">Indicar el nombre concreto de la evidencia aportada. </t>
        </r>
      </text>
    </comment>
    <comment ref="AI16" authorId="0" shapeId="0" xr:uid="{1CF6DDD2-D0F7-497B-A878-3984E176C12A}">
      <text>
        <r>
          <rPr>
            <b/>
            <sz val="9"/>
            <color indexed="81"/>
            <rFont val="Tahoma"/>
            <family val="2"/>
          </rPr>
          <t>Indique la magnitud programada</t>
        </r>
      </text>
    </comment>
    <comment ref="AJ16" authorId="0" shapeId="0" xr:uid="{978B8E67-E2CF-4EA1-B0E8-C23EE154AD33}">
      <text>
        <r>
          <rPr>
            <b/>
            <sz val="9"/>
            <color indexed="81"/>
            <rFont val="Tahoma"/>
            <family val="2"/>
          </rPr>
          <t>Indique la magnitud ejecutada. Corresponde al resultado de medir el indicador de la meta</t>
        </r>
      </text>
    </comment>
    <comment ref="AK16"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6"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517F2593-F76E-4236-90C8-0209530447DA}">
      <text>
        <r>
          <rPr>
            <b/>
            <sz val="9"/>
            <color indexed="81"/>
            <rFont val="Tahoma"/>
            <family val="2"/>
          </rPr>
          <t xml:space="preserve">Indicar el nombre concreto de la evidencia aportada. </t>
        </r>
      </text>
    </comment>
    <comment ref="AN16" authorId="0" shapeId="0" xr:uid="{A3C321AB-87DC-4E7F-8C8F-8F767BB0A1DF}">
      <text>
        <r>
          <rPr>
            <b/>
            <sz val="9"/>
            <color indexed="81"/>
            <rFont val="Tahoma"/>
            <family val="2"/>
          </rPr>
          <t>Indique la magnitud total programada para la vigencia</t>
        </r>
      </text>
    </comment>
    <comment ref="AO16" authorId="0" shapeId="0" xr:uid="{FC771540-1D2C-4B21-9686-7D6684444881}">
      <text>
        <r>
          <rPr>
            <b/>
            <sz val="9"/>
            <color indexed="81"/>
            <rFont val="Tahoma"/>
            <family val="2"/>
          </rPr>
          <t xml:space="preserve">Indique la magnitud ejecutada acumulada para la vigencia </t>
        </r>
      </text>
    </comment>
    <comment ref="AP16"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6" authorId="0" shapeId="0" xr:uid="{308CE112-015B-49F8-A4DA-7DB95EB2D67D}">
      <text>
        <r>
          <rPr>
            <b/>
            <sz val="9"/>
            <color indexed="81"/>
            <rFont val="Tahoma"/>
            <family val="2"/>
          </rPr>
          <t>Es la descripción detallada de los avances y logros obtenidos con la ejecución de la meta acumulados para la vigencia</t>
        </r>
      </text>
    </comment>
    <comment ref="D22" authorId="0" shapeId="0" xr:uid="{CD94BD62-55DA-4C1E-96B6-1A5F6A4412D7}">
      <text>
        <r>
          <rPr>
            <b/>
            <sz val="9"/>
            <color indexed="81"/>
            <rFont val="Tahoma"/>
            <family val="2"/>
          </rPr>
          <t>Promedio obtenido para el periodo x 80%</t>
        </r>
      </text>
    </comment>
    <comment ref="D26" authorId="0" shapeId="0" xr:uid="{9871DD7B-59A9-4D33-830E-91A8A028A8A2}">
      <text>
        <r>
          <rPr>
            <b/>
            <sz val="9"/>
            <color indexed="81"/>
            <rFont val="Tahoma"/>
            <family val="2"/>
          </rPr>
          <t>Promedio obtenido en las metas transversales para el periodo x 20%</t>
        </r>
      </text>
    </comment>
    <comment ref="D27"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<sst xmlns="http://schemas.openxmlformats.org/spreadsheetml/2006/main" count="258" uniqueCount="190">
  <si>
    <r>
      <rPr>
        <b/>
        <sz val="14"/>
        <color rgb="FF000000"/>
        <rFont val="Calibri Light"/>
        <family val="2"/>
      </rPr>
      <t xml:space="preserve">FORMULACIÓN Y SEGUIMIENTO PLANES DE GESTIÓN NIVEL CENTRAL
</t>
    </r>
    <r>
      <rPr>
        <b/>
        <sz val="11"/>
        <color rgb="FF000000"/>
        <rFont val="Calibri Light"/>
        <family val="2"/>
      </rPr>
      <t xml:space="preserve">PROCESO  </t>
    </r>
    <r>
      <rPr>
        <b/>
        <sz val="11"/>
        <color rgb="FF000000"/>
        <rFont val="Calibri Light"/>
        <family val="2"/>
      </rPr>
      <t>GESTIÓN JURÍDICA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</si>
  <si>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</si>
  <si>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</si>
  <si>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</si>
  <si>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JURÍDICA</t>
  </si>
  <si>
    <t>CONTROL DE CAMBIOS</t>
  </si>
  <si>
    <t>VERSIÓN</t>
  </si>
  <si>
    <t>FECHA</t>
  </si>
  <si>
    <t>DESCRIPCIÓN DE LA MODIFICACIÓN</t>
  </si>
  <si>
    <t>27 de enero de 2023</t>
  </si>
  <si>
    <t>Publicación del plan de gestión aprobado. Caso HOLA: 292046</t>
  </si>
  <si>
    <t>14 de marzo de 2023</t>
  </si>
  <si>
    <t xml:space="preserve">Se modifica la programación trimestral de la meta transversal No. 2 "Actualizar el 100% de los documentos del proceso conforme al plan de trabajo definido", de acuerdo con el memorando presentado por la Dirección Jurídica mediante memorando No. 20231800049673. Caso Hola No. 309328. </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</si>
  <si>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</si>
  <si>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</si>
  <si>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</si>
  <si>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</si>
  <si>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</si>
  <si>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</si>
  <si>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</si>
  <si>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</si>
  <si>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</si>
  <si>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</si>
  <si>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</si>
  <si>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</si>
  <si>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</si>
  <si>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</si>
  <si>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</si>
  <si>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</si>
  <si>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</si>
  <si>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</si>
  <si>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</si>
  <si>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</si>
  <si>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</si>
  <si>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</si>
  <si>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</si>
  <si>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</si>
  <si>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</si>
  <si>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</si>
  <si>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</si>
  <si>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</si>
  <si>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</si>
  <si>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</si>
  <si>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</si>
  <si>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</si>
  <si>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</si>
  <si>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</si>
  <si>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1</t>
  </si>
  <si>
    <t xml:space="preserve">Sustanciar el 100% de los actos administrativos de segunda instancia en materia disciplinaria que sean competencia del Secretario (a) Distrital de Gobierno. 
Nota: esta meta se incluye en virtud de las competencias de la Dirección Jurídica para facilitar su gestión y reporte. </t>
  </si>
  <si>
    <t>Gestión</t>
  </si>
  <si>
    <t>Porcentaje  de actos administrativos de segunda instancia en materia disciplinaria sustanciados</t>
  </si>
  <si>
    <t>(# total de actos administrativos de segunda instancia en materia disciplinaria de la Dirección  Jurídica sustanciados) / ( # total de actos administrativos de segunda instancia en materia disciplinaria requeridos para sustanciación)*100</t>
  </si>
  <si>
    <t>Constante</t>
  </si>
  <si>
    <t xml:space="preserve">Porcentaje de Actos administrativos de segunda instancia en materia disciplinaria sustanciados </t>
  </si>
  <si>
    <t>EFICACIA</t>
  </si>
  <si>
    <t>Reporte de sustanciación de actos administrativos disciplinarios de segunda instancia</t>
  </si>
  <si>
    <t xml:space="preserve">1.Aplicativo de Gestión Documental.
2. Informe Actos Administrativos de Segunda Instancia en Materia Disciplinaria Sustanciados </t>
  </si>
  <si>
    <t xml:space="preserve">Dirección Jurídica
</t>
  </si>
  <si>
    <t xml:space="preserve">Durante el período evaluado se tramitaron un total de 6 Resoluciones de asuntos disciplinarios de segunda instancia de las cuales 5 fueron de apelación, archivo y terminación de la actuación, la restante prorrogó una suspensión provisional. 
Adicionalmente se produjo un auto que corre traslado de la investigación. </t>
  </si>
  <si>
    <t>Se adjunta matriz con los numeros y asuntos de los actos administrativos. Por la confidencialidad y reserva de los datos personales de los disciplinados no se adjunta integramente los documentos</t>
  </si>
  <si>
    <t>2</t>
  </si>
  <si>
    <t>Representar el 100% de los procesos judiciales, extrajudiciales y actuaciones administrativas debidamente notificadas a la Dirección Jurídica de conformidad con las facultades y en los términos establecidos en la normatividad vigente.</t>
  </si>
  <si>
    <t>Porcentaje de procesos, diligencias y solicitudes de representación judicial y extrajudicial  atendidas</t>
  </si>
  <si>
    <t>(# Total de procesos atendidos / # de procesos  judiciales, extrajudiciales y administrativos debidamente notificados) * 100</t>
  </si>
  <si>
    <t>Porcentaje de procesos y actuaciones  atendidos</t>
  </si>
  <si>
    <t xml:space="preserve">Reporte de acciones sobre los procesos judiciales, extrajudiciales y actuaciones administrativas </t>
  </si>
  <si>
    <t>1.Informes de gestión trimestrales que remiten los abogados.
2.SIPROJ. 
3. Rama Judicial (En los que aplica).
4.Aplicativo de Gestión Documental
5. Outlook</t>
  </si>
  <si>
    <t xml:space="preserve">Dirección Jurídica - Grupo de   Representación Judicial y extrajudicial. </t>
  </si>
  <si>
    <t>En el período analizado se adelantaron más de 327 acciones o diligencias de carácter judicial. 
Se contestaron 16 demandas, se instauraron 2             y se recbieron 6
Los apoderados de la entidad asistieron a 35 audiencias, se hicieron 3 alegatos y se otorgaron 93 poderes para representar a la entidad en diversos procesos judiciales</t>
  </si>
  <si>
    <t>Se adjunta matriz con las diferentes tipologías de acciones, trámites y gestiones adelantadas, así como soportes individualizados de las actuaciones y decisiones obtenidas en algunos procesos judiciales</t>
  </si>
  <si>
    <t>3</t>
  </si>
  <si>
    <t>Tramitar el 100% de las tutelas remitidas a la Dirección Jurídica, notificadas o recibidas a través del AGD en los términos establecidos por el juzgado de origen.</t>
  </si>
  <si>
    <t xml:space="preserve">Porcentaje de tutelas tramitadas en los términos otorgados. </t>
  </si>
  <si>
    <t>(# Total de tutelas tramitadas en los términos establecidos por el juzgado)  / # Total de tutelas notificadas o recibidas por la Dirección Jurídica) * 100</t>
  </si>
  <si>
    <t>Porcentaje de tutelas tramitadas en los términos establecidos por el juzgado</t>
  </si>
  <si>
    <t xml:space="preserve">Reporte de tutelas tramitadas por la Dirección Jurídica </t>
  </si>
  <si>
    <t>1: Tabla de Excel 
2. SIPROJ
3. Aplicativo de Gestión Documental 
4. Outlook</t>
  </si>
  <si>
    <t xml:space="preserve">
Dirección Jurídica - Grupo funcional de   Representación Judicial y extrajudicial ( Tutelas)</t>
  </si>
  <si>
    <t xml:space="preserve">En el período analizado se recibieron 561 acciones de tutela, completando alrededor de 6 tutelas recibidas diariamente (en promedio).
La mayor parte de las acciones impetradas invocaron el Derecho de Petición (44% del totalen conexión con otros derechos) y (el 23% del total invocandolo individualmente). 
El 34% de estas acciones invocaron el amparo del Derecho al Debido Proceso en conexión con el derecho al acceso a la justicia, el derecho de petición, el derecho a la vida y a la igualdad.
Un 14% de las tutelas recibidas concentraron el Derecho a la Vida articulado con el minimo vital y la dignidad humana
</t>
  </si>
  <si>
    <t>Se adjunta matriz filtrada con los datos de las Tutelas:
Juzgado de procedencia
Radicado de Orfeo
Accionante
Derecho Invocado
Término
ID para consulta en SIPROJ</t>
  </si>
  <si>
    <t>4</t>
  </si>
  <si>
    <t>Tramitar 100% de solicitudes, como conceptos, derechos de petición y viabilidades jurídicas, solicitados a la Dirección Jurídica que sean competencia del Secretario (a) Distrital de Gobierno</t>
  </si>
  <si>
    <t xml:space="preserve">Porcentaje de respuesta  solicitudes, como conceptos, derechos de petición y viabilidades jurídicas, en los términos establecidos. </t>
  </si>
  <si>
    <t>(# Total de  solicitudes, como conceptos, derechos de petición y viabilidades jurídicas con respuesta de fondo en los términos establecidos por la Ley 1755 de 2015/ # Total de  solicitudes, como conceptos, derechos de petición y viabilidades jurídicas recibidas que sean de competencia de la Dirección  Jurídica)*100</t>
  </si>
  <si>
    <t>Porcentaje de solicitudes atendidas  en los términos establecidos por la Ley 1755 de 2015 con respuesta de fondo</t>
  </si>
  <si>
    <t>Reporte de solicitudes tramitadas por la Dirección Jurídica</t>
  </si>
  <si>
    <t xml:space="preserve">
1. Aplicativo de Gestión Documental. 
2. Outlook Puntos de Control y revisión a través de Correo electrónico
</t>
  </si>
  <si>
    <t>Dirección Jurídica - Grupo funcional (Conceptos)</t>
  </si>
  <si>
    <t xml:space="preserve">En el período analizado se atendieron un total de 105 trámites diferentes , de los cuales el 28% correspondió a solicitudes de VIABILIDAD JURIDICA DE ACTOS ADMINISTRATIVOS, seguidos en un 23% de DERECHOS DE PETICION.
Los pronunciamientos sobre IMPEDIMENTOS Y RECUSACIONES, ACUERDOS LOCALES Y  CONCEPTOS-CONSULTAS JURÍDICAS representaron  el 18% del total de solicitudes recibidas. </t>
  </si>
  <si>
    <t>Se adjunta consolidado de Solicitudes del Trimestre, así como la discriminación por MES y por cada PROFESIONAL asignado al grupo de Conceptos</t>
  </si>
  <si>
    <t>5</t>
  </si>
  <si>
    <t xml:space="preserve">Resolver con aprobación o negación el 100% de las solicitudes de autorización para la realización de actividades de aglomeración de público de alta o media complejidad, planeadas para realizarse en el Distrito Capital, previa evaluación del cumplimiento de la totalidad de los requerimientos legales definidos en la normatividad vigente. 
Nota: esta meta se incluye en virtud de las competencias de la Dirección Jurídica para facilitar su gestión y reporte. </t>
  </si>
  <si>
    <t>Porcentaje de Resoluciones de Aprobación/Negación de autorización para la realización de aglomeraciones de público</t>
  </si>
  <si>
    <t>(# de Resoluciones de Aprobación y Negación de aglomeraciones de público / # Total de solicitudes  de autorización para la realización de actividades de aglomeración de público recibidas)*100</t>
  </si>
  <si>
    <t>Porcentaje de resoluciones de aprobación de aglomeraciones de público emitidas
Porcentaje de resoluciones de negación de aglomeraciones de público emitidas</t>
  </si>
  <si>
    <t>Soportes, matriz de resoluciones de aprobacion y negación, consecutivos o seriales de radicados de comunicación sobre solicitudes de aglomeración</t>
  </si>
  <si>
    <t>1. Aplicativo de Gestión Documental
2. Matriz y detalles de información consolidada sobre las solicitudes de aglomeraciones</t>
  </si>
  <si>
    <t>Dirección Jurídica - Grupo Funcional de Aglomeraciones</t>
  </si>
  <si>
    <t xml:space="preserve">En el período analizado se adelantaron 303 trámites cuyo resultado fue un acto administrativo (Resolución) en tres sentidos: APROBACION - MODIFICACIÓN -  NEGACION - REPOSICION. 
La composición de esos trámites se produjo de la siguiente manera:
1. Un 11% correspondieron a Resoluciones de APROBACION de Aglomeraciones
2. Un 53% fueron Resoluciones de NEGACION
3. Un 35% fueron Resoluciones frente a recursos de REPOSICION
Solamente el 1% estuvo asociado a Resoluciones de MODIFICACION del trámite o la información de la solicitud de autorización de Aglomeraciones. </t>
  </si>
  <si>
    <t xml:space="preserve">Se adjunta matriz filtrada con los datos de Resoluciones emitidas, el serial del radicado de recibo en ORFEO así como los datos de los solicitantes y de los profesionales que proyectaron dichos actos administrativos. 
También se adjunta la relación de PETICIONES y CONSULTAS que se tramitaron, totalizando 105 tramites, de los cuales el 58% fueron Derechos de Petición y 42% correspondieron a SOLICITUDES DE PRESTÄMO DE LA PLAZA DE BOLIVAR
</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</si>
  <si>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</si>
  <si>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</si>
  <si>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</si>
  <si>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</si>
  <si>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</si>
  <si>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</si>
  <si>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</si>
  <si>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</si>
  <si>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Eficacia</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</si>
  <si>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</si>
  <si>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</si>
  <si>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</si>
  <si>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</si>
  <si>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</si>
  <si>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</si>
  <si>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</si>
  <si>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</si>
  <si>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Suma</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</si>
  <si>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</si>
  <si>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</si>
  <si>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</si>
  <si>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</si>
  <si>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</si>
  <si>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</si>
  <si>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</si>
  <si>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</si>
  <si>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</si>
  <si>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</si>
  <si>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</si>
  <si>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Retadora (mejora)</t>
  </si>
  <si>
    <t>Se realizó la actualización del documento GJR-IN001 el cual fue publicado el 09 de marzo 2023</t>
  </si>
  <si>
    <t>28 de abril de 2023</t>
  </si>
  <si>
    <t>Para el primer trimtestre de la vigencia 2023, el Plan de Gestión del proceso Jurídica alcanzó un nivel de desempeño del 100,00% y 82,00% del acumulado para la vigencia.</t>
  </si>
  <si>
    <t>03 de mayo de 2023</t>
  </si>
  <si>
    <t>Para el primer trimtestre de la vigencia 2023, el Plan de Gestión del proceso Jurídica alcanzó un nivel de desempeño del 100,00% y 20,67% del acumulado para la vigencia.</t>
  </si>
  <si>
    <t>28 de julio de 2023</t>
  </si>
  <si>
    <t>Durante el período en mención se analizó y se resolvió un recurso de apelación correspondiente al expediente No 1068-2018 dentro del cual se libró de responsabilidad disciplinaria a una funcionaria de la Alcaldía Local de Suba</t>
  </si>
  <si>
    <t xml:space="preserve">Resolución 0296 de 2023
https://gobiernobogota-my.sharepoint.com/:b:/g/personal/dora_guevara_gobiernobogota_gov_co/EQefZTJchVZJtlbgmadQBEEBBNFpwoc1pK1yP05FDFk4fg?e=2VpsqB  </t>
  </si>
  <si>
    <t xml:space="preserve">Durante el período en mención se adelantaron distintas gestiones de representación tanto Judicial como Extrajudicial. 
EXTRAJUDICIAL
Asistencia a 10 Audiencias de Conciliación Pre-judicial
Realización de 3 mesas de trabajode análisis y retroalimentación interna del grupo de Representación
Un total de 17 acciones de requerimiento de información, certificaciones del comité, memorandos a alcaldías locales o solicitudes específicas a entes de control o de antecedentes administrativos. 
Expedición de 10 poderes para el ejercicio de la Representación Extrajudicial
JUDICIAL
Un total de 238 gestiones, diligencias o acciones específicas enmarcadas en el ejercicio de la representación judicial. Dentro de las mismas se destacaron las siguientes gestiones:
8 Demandas Recibidas
6 Fallos
91 Gestiones entre memorandos, solicitudes de información, correos electrónicos, remisión de expedientes digitales, solicitudes de constancia de ejecutoria ante despachos judiciales y solicitudes de soportes de pago de sentencias a diferentes dependencias de la SDG
12 Prácticas de pruebas
10 Interposiciones de Recursos tanto de apelación como extraordinarios de revisión. </t>
  </si>
  <si>
    <t>Informe Consolidado de Gestión-Representación Judicial &amp; Extrajudicial
https://gobiernobogota-my.sharepoint.com/:f:/g/personal/dora_guevara_gobiernobogota_gov_co/ElVJPTFGDytIoEe10VVpm4IBViqHmfUBiOHSWtTwGxXcOw?e=bhvD9e</t>
  </si>
  <si>
    <t xml:space="preserve">Se procesaron durante el período entre Abril-Junio un total de  556 Acciones de Tutela, dentro de esta gestión se presentaron 26 casos en los que el término concedido por el despacho judicial fue inferior a las 24 horas. 
319 Tutelas tuvieron términos para responder entre 24 y 48 horas y excepcionalmente las restantes contaroncon término de respuesta de 3 días. 
Como es usual, el 36% de las tutelas recibidas tuvieron como Derecho invocado principal o complementario el Debido Proceso, en la mayoría de los casos en conjunto con el Derecho a la Administración de Justicia. 
52% de las acciones recibidas invocaron el Derecho de Petición, combinado con la dignidad humana, la igualdad y la salud. </t>
  </si>
  <si>
    <t>Informe COnsolidado del Reparto de Acciones de Tutela
https://gobiernobogota-my.sharepoint.com/:x:/g/personal/dora_guevara_gobiernobogota_gov_co/Ea9hYxfKFHlCjuJI8CjdzlwBdK2PmtytjUuOgQHuq5DDuA?e=oP3udv</t>
  </si>
  <si>
    <t>Durante el período analizado el Grupo tuvo una producción de respuestas, consolidación de absolución de solicitudes/consultas y proyección de viabilidad, resoluciones, acuerdos y otros actosd administrativos. 
La gestión se proyectó de la siguiente manera:
9 Conceptos
20 Derechos de Petición respondidos
3 Acuerdos Locales revisados
13 Impedimentos y recusaciones procesados
39 Viabilidades de Resoluciones
9 Viabilidades de Decretos
29 Proyectos de Acuerdo revisados</t>
  </si>
  <si>
    <t xml:space="preserve">Soporte Matriz de Conceptos      https://gobiernobogota-my.sharepoint.com/:x:/g/personal/dora_guevara_gobiernobogota_gov_co/EWjs8T5J6fVJuzptreIDfKQBt028QBt7mmfP1k_zfumq4w?e=vKiWIr
</t>
  </si>
  <si>
    <t>Se tramitaron en el período diferentes eventos y solicitudes de autorización de aglomeraciones de público, que se discriminaron de la siguiente manera de acuerdo al flujo de trabajo del grupo de Aglomeraciones
1. Solicitudes de Prestámo Plaza de Bolivar: 62
2. Derechos de Petición-Aglomeraciones: 49
3. Un total de 189 registros en el SUGA
4. Un total de 405 eventos/aglomeraciones solicitadas en el período (214 negaciones /160 reposiciones/ 27 aglomeraciones autorizadas)</t>
  </si>
  <si>
    <t>Soportes, matriz de resoluciones de aprobacion y negación, consecutivos o seriales de radicados de comunicación sobre solicitudes de aglomeración
https://gobiernobogota-my.sharepoint.com/:x:/g/personal/dora_guevara_gobiernobogota_gov_co/EYV0xmbiQ2pEjyPPnTMGMyIBDsKp61LpqV7_wHZLipNRZA?e=I9UeBk</t>
  </si>
  <si>
    <t>Consumo de papel: El reporte de consumo de papel cuenta con fecha de última actualización del mes de junio de 2023.
Participación: Crecimiento verde (2 participantes) , Día Internacional del agua (0 participantes).
Jornada presencial: Obtuvó calificación de 67% en la evaluación efectuada en la jornada.
Semana ambiental: ciclopaseo ( 0 participantes), taller de compostaje )0 participantes), caminata ( 0 participantes), jardín vertical (0 participantes), Museo del Mar (0 participantes),feria ambiental (0 participanes), saberes ancestrales (0 participantes)</t>
  </si>
  <si>
    <t>Reporte meta ambiental OAP</t>
  </si>
  <si>
    <t xml:space="preserve">Porcentaje de cuplimiento actualizacion documental </t>
  </si>
  <si>
    <t>Listado maestro de documentos internos de la Secretaría Distrital de Gobierno</t>
  </si>
  <si>
    <t xml:space="preserve">https://gobiernobogota-my.sharepoint.com/:f:/g/personal/miguel_cardozo_gobiernobogota_gov_co/Em3Cl6hCPQhDioiu_JLgoPYBkPVfsju4ScZS7Z6vKKn1PQ?e=Q2RSJH </t>
  </si>
  <si>
    <t>Jornada de capacitacon dia 22 de junio de 2023</t>
  </si>
  <si>
    <t>Para el segudno trimtestre de la vigencia 2023, el Plan de Gestión del proceso Jurídica alcanzó un nivel de desempeño del 98,33% y 51,50% del acumulado para la vigencia.</t>
  </si>
  <si>
    <t>Durante el período en mención se analizaron 5 expedientes disciplinarios teniendo los siguientes resultados:
1. Declaración de existencia de un impedimento (Expediente 089 de 2021)
2. Fijación de fecha de juicio (Auto) del expediente 144 de 2019 (Septiembre 7 de 2023)
3. 2. Fijación de fecha de juicio (Auto) del expediente 956 de 2018 (Septiembre 11 de 2023)
4. Fijación de fecha de juicio (Auto) del expediente 157 de 2019 (Septiembre 25 de 2023)
5. Fijación de fecha de juicio (Auto) del expediente 973 de 2018 (Septiembre 28 de 2023)</t>
  </si>
  <si>
    <t>Reporte asuntos disciplinarios</t>
  </si>
  <si>
    <t>Durante el período en mención se adelantaron distintas gestiones de representación tanto Judicial como Extrajudicial. 
EXTRAJUDICIAL
Asistencia a 11 Audiencias de Conciliación Pre-judicial
Realización de 3 mesas de trabajode análisis y retroalimentación interna del grupo de Representación
Un total de 52 acciones de requerimiento de información, certificaciones del comité, memorandos a alcaldías locales o solicitudes específicas a entes de control o de antecedentes administrativos. 
Expedición de 10 poderes para el ejercicio de la Representación Extrajudicial
JUDICIAL
Un total de 477 gestiones, diligencias o acciones específicas enmarcadas en el ejercicio de la representación judicial. Dentro de las mismas se destacaron las siguientes gestiones:
8 Demandas Recibidas
6 Fallos
106 Gestiones entre memorandos, solicitudes de información, correos electrónicos, remisión de expedientes digitales, solicitudes de constancia de ejecutoria ante despachos judiciales y solicitudes de soportes de pago de sentencias a diferentes dependencias de la SDG
12 Prácticas de pruebas
13 Asistencias a Audiencias
2 Conciliaciones Judiciales
13 Demandas contestadas
7 Sentencias
5 Recursos
108 Poderes (Por cambio o sustitución de apoderados)
3 Mesas de trabajo y análisis</t>
  </si>
  <si>
    <t>Evidencia-Matriz de Representación:
https://gobiernobogota-my.sharepoint.com/:x:/g/personal/dora_guevara_gobiernobogota_gov_co/ETseFwXbgNdMqM0_jcAzEO0BIxACnFqw1W4X79xmGOdl6Q?e=z425YH</t>
  </si>
  <si>
    <t xml:space="preserve">Se procesaron durante el período entre Julio-Septiembre un total de 660 Acciones de Tutela, dentro de esta gestión se presentaron  casos en los que el término concedido por el despacho judicial fue inferior a las 24 horas. 
104 Tutelas tuvieron términos para responder entre 24 y 48 horas y excepcionalmente las restantes contaron con término de respuesta de 3 días. 
Como es usual, el 41% de las tutelas recibidas tuvieron como Derecho invocado principal o complementario el Debido Proceso, en la mayoría de los casos en conjunto con el Derecho a la Administración de Justicia. 
35% de las acciones recibidas invocaron el Derecho de Petición, combinado con la dignidad humana, la igualdad y la salud. </t>
  </si>
  <si>
    <t>Consolidado tutelas de julio a septiembre de 2023.</t>
  </si>
  <si>
    <t>"Durante el período analizado el Grupo tuvo una producción de respuestas, consolidación de absolución de solicitudes/consultas y proyección de viabilidad, resoluciones, acuerdos y otros actosd administrativos. 
La gestión se proyectó de la siguiente manera:
16 Conceptos
10 Derechos de Petición respondidos
3 Acuerdos Locales revisados
14 Impedimentos y recusaciones procesados
10 Viabilidades jurídicas priorizadas
1 Viabilidad Jurídica de Circular
29 Viabilidades de Resoluciones
4 Viabilidades de Decretos
37 Proyectos de Acuerdo revisados
1 Proyecto de Ley revisado
Totalizando 125 productos de estudio, análisis normativo y respuesta a consultas</t>
  </si>
  <si>
    <t>Soporte Matriz de COnceptos
https://gobiernobogota-my.sharepoint.com/:x:/g/personal/dora_guevara_gobiernobogota_gov_co/EVApc7M49L5Arv2_hrwBTuABcaNW9W0zxyOrFX-yoIFCOw?e=OoDYTD</t>
  </si>
  <si>
    <t>Se tramitaron en el período diferentes eventos y solicitudes de autorización de aglomeraciones de público, que se discriminaron de la siguiente manera de acuerdo al flujo de trabajo del grupo de Aglomeraciones
1. Derechos de Petición-Aglomeraciones: 147
2. Un total de 374 registros en el SUGA
3. Un total de 522 peticiones y consultas recibidas
4. Un total de 46 eventos autorizados
5. Un total de 181 solicitudes de modificación/reposición de trámites de eventos</t>
  </si>
  <si>
    <t>Soportes, matriz de resoluciones de aprobacion y negación, consecutivos o seriales de radicados de comunicación sobre solicitudes de aglomeración
https://gobiernobogota-my.sharepoint.com/:x:/g/personal/dora_guevara_gobiernobogota_gov_co/ERGEp5SNaQBEpH4wGFKEZ_8BQEKr7moJ-_Gr-7SiRp4e6w?e=BHtTBL</t>
  </si>
  <si>
    <t>Se actualizaron los documentos del proceso conforme al plan de trabajo definido.</t>
  </si>
  <si>
    <t>Listado maestro de documentos de la Secretaria de Gobierno</t>
  </si>
  <si>
    <t xml:space="preserve">Se realizaron las jornadas de capacitación o entrenamiento por parte de los promotores de mejora sobre el sistema de gestión y/o los procesos, dirigidas al personal de planta y contratistas para el fortalecimiento del Modelo </t>
  </si>
  <si>
    <t xml:space="preserve">Listado de asistencia </t>
  </si>
  <si>
    <t>31 de octubre de 2023</t>
  </si>
  <si>
    <t>Para el tercer  trimestre de la vigencia 2023, el Plan de Gestión del proceso Jurídica alcanzó un nivel de desempeño del 100,00% y 78,17% del acumulado para la vigencia.</t>
  </si>
  <si>
    <t>26 de enero de 2024</t>
  </si>
  <si>
    <t xml:space="preserve">No programada </t>
  </si>
  <si>
    <t xml:space="preserve">Meta no porgramada </t>
  </si>
  <si>
    <t>Dirección Jurídica (70%)
Consumo de papel: El reporte de consumo de papel cuenta con fecha de última actualización del mes de diciembre de 2023.
Política Ambiental:No participó ningun representante de la dirección.
Participación: 
Cero papel:particiáron o</t>
  </si>
  <si>
    <t>Reporte de cumplimiento de la meta ambiental OAP</t>
  </si>
  <si>
    <t xml:space="preserve">Porcentaje de actualizacion documental de acuerdo con el cronograma establecido </t>
  </si>
  <si>
    <t xml:space="preserve">Listado maestro de documentos </t>
  </si>
  <si>
    <t>El cumplimieto de la meta fue del 100% acumulado para la vigencia 2023</t>
  </si>
  <si>
    <t>El cumplimiento de la meta fue del 100% acumulado para  la vigencia.</t>
  </si>
  <si>
    <t>El cumplimiento de la meta fue del  70,31% acumulado para  la vigencia.</t>
  </si>
  <si>
    <t>Se adelantaron varias diligencias combinando actuaciones de instrucción y juzgamiento así como notificación de las decisiones de primera instancia contra los sujetos disicplinados:
1. Memorando en el cual el juzgador se pronuncia sobre la práctica d epruebas en apertura de investigación disciplinaria.  ORFEO: 20235800004803
2. Solicitud de pruebas en auto de apertura de investigación , expediente 484 de 2020. ORFEO: 20231600408053
3. Seguimiento a solicitud de pago de sanción disciplinaria (multa) . ORFEO: 20234214610642
4. Presentación Alegatos de conclusión- Expediente 157 de 2019. ORFEO: 20235240003003
5. Comunicación de fallo proferido, expediente No 973 de 2018. ORFEO: 20231800784561
6. Decisión Audiencia de Diciembre 12 de 2023. ORFEO: 20231800787601</t>
  </si>
  <si>
    <t>Se realizó un total de 9 sesiones del Comité de Conciliación de la entidad, donde se discutieron diversas solicitudes de conciliación extrajudical y judicial así como pactos de cumplimiento. EN total se atendieron más de 201 gestiones relacionadas con los procesos extrajudiciales y judiciales que adelanta la entidad, distribuidos así:
EXTRAJUDICIAL
1.  Memorandos para solicitud de antecedentes administrativos a Alcaldías Locales 
2. FIchas técnicas de acción de repetición
3. Certificaciones de fichas de conciliación sobre procesos ejecutivos y diligencias administrativas adelantadas en el marco del agotamiento de los requisitos de procedibilidad. 
JUDICIAL
1. 8 Demandas contestadas, cobertura de asistencia a 6 audiencias programadas y 24 solicitudes diferentes de información a Alcaldías Locales y dependencias de la SDG</t>
  </si>
  <si>
    <t xml:space="preserve">Para el período comprendido entre OCtubre y Diciembre de 2023 el grupo de Acciones Constitucionales logró atender la totalidad de trámites, requerimientos y acciones de tutela instauradas contra la entidad. Teniendo la siguiente distribución:
Acciones de tutelas	560
Cumplimiento de fallos	30
Impgunaciones 	12
Incidentes	5
Requerimientos judiciales	21
Derechos de petición	2
</t>
  </si>
  <si>
    <t>Entre Octubre y Diciembre se tramitaron un total de 116 solicitudes , cuya composición se distribuyó de la siguiente manera: 
: 
1. CONCEPTOS: 7
2. ACUERDOS: 4
3. PETICIONES: 33
4. DECRETOS: 22
5. IMPEDIMENTOS Y RECUSACIONES:11</t>
  </si>
  <si>
    <t>A nivel de Aglomeraciones de público, para el ultimo trimestre del año se tramitaron la totalidad de solicitudes, recursos, procesos de prestámo y registros de eventos así como consultas a través del aplicativo. 
En total 493 solicitudes procesadas de eventos o aglomeraciones de público entre autorizaciones, negaciones y recursos de reposición. 
Así mismo fueron atendidos 440 trámites de registro en SUGA, consulta y peticiones de información relacionadas con la autorizacion de aglomeraciones de público, espéctaculos publicos y habilitación de escenarios de las artes escénicas</t>
  </si>
  <si>
    <t xml:space="preserve">Alegatos de conslusion , audiencia expedientes , </t>
  </si>
  <si>
    <t xml:space="preserve">Matriz de reporte </t>
  </si>
  <si>
    <t xml:space="preserve">Reportes </t>
  </si>
  <si>
    <t xml:space="preserve">Matriz gestion de aglomeraciones </t>
  </si>
  <si>
    <t xml:space="preserve">El cumplimiento de la meta para la vigencia fue del 100% acumulado para la vigencia </t>
  </si>
  <si>
    <t>Para el cuarto  trimestre de la vigencia 2023, el Plan de Gestión del proceso Jurídica alcanzó un nivel de desempeño del  96,56% y 98,02%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</si>
</sst>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9"/>
      <color indexed="81"/>
      <name val="Tahoma"/>
      <family val="2"/>
    </font>
    <font>
      <sz val="9"/>
      <color indexed="81"/>
      <name val="Tahoma"/>
      <family val="2"/>
    </font>
    <font>
      <b/>
      <sz val="14"/>
      <color rgb="FF000000"/>
      <name val="Calibri Light"/>
      <family val="2"/>
    </font>
    <font>
      <b/>
      <sz val="11"/>
      <color rgb="FF000000"/>
      <name val="Calibri Light"/>
      <family val="2"/>
    </font>
    <font>
      <sz val="11"/>
      <name val="Calibri Light"/>
      <family val="2"/>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
      <sz val="11"/>
      <color theme="1"/>
      <name val="Calibri Light"/>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9" fontId="7" fillId="3" borderId="1" xfId="1" applyFont="1" applyFill="1" applyBorder="1" applyAlignment="1">
      <alignment horizontal="righ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64" fontId="3" fillId="0" borderId="1" xfId="0" applyNumberFormat="1" applyFont="1" applyBorder="1" applyAlignment="1">
      <alignment horizontal="justify" vertical="center" wrapText="1"/>
    </xf>
    <xf numFmtId="10" fontId="7" fillId="3" borderId="1" xfId="1" applyNumberFormat="1" applyFont="1" applyFill="1" applyBorder="1" applyAlignment="1">
      <alignment horizontal="center" wrapText="1"/>
    </xf>
    <xf numFmtId="10" fontId="9" fillId="2" borderId="1" xfId="1" applyNumberFormat="1" applyFont="1" applyFill="1" applyBorder="1" applyAlignment="1">
      <alignment horizontal="center" wrapText="1"/>
    </xf>
    <xf numFmtId="10" fontId="9" fillId="2" borderId="1" xfId="0" applyNumberFormat="1" applyFont="1" applyFill="1" applyBorder="1" applyAlignment="1">
      <alignment horizontal="center" wrapText="1"/>
    </xf>
    <xf numFmtId="10" fontId="1" fillId="0" borderId="1" xfId="1" applyNumberFormat="1" applyFont="1" applyBorder="1" applyAlignment="1">
      <alignment horizontal="justify" vertic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10" fontId="7" fillId="3" borderId="1" xfId="1" applyNumberFormat="1" applyFont="1" applyFill="1" applyBorder="1" applyAlignment="1">
      <alignment wrapText="1"/>
    </xf>
    <xf numFmtId="10" fontId="9" fillId="2" borderId="1" xfId="0" applyNumberFormat="1" applyFont="1" applyFill="1" applyBorder="1" applyAlignment="1">
      <alignment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9" fontId="17" fillId="0" borderId="1" xfId="0" applyNumberFormat="1" applyFont="1" applyBorder="1" applyAlignment="1">
      <alignment horizontal="justify" vertical="center" wrapText="1"/>
    </xf>
    <xf numFmtId="0" fontId="17" fillId="9" borderId="1" xfId="0" applyFont="1" applyFill="1" applyBorder="1" applyAlignment="1">
      <alignment horizontal="justify" vertical="center" wrapText="1"/>
    </xf>
    <xf numFmtId="9" fontId="17" fillId="9" borderId="1" xfId="1" applyFont="1" applyFill="1" applyBorder="1" applyAlignment="1">
      <alignment horizontal="center" vertical="center" wrapText="1"/>
    </xf>
    <xf numFmtId="0" fontId="17" fillId="0" borderId="1" xfId="0" applyFont="1" applyBorder="1" applyAlignment="1">
      <alignment horizontal="left" vertical="center" wrapText="1"/>
    </xf>
    <xf numFmtId="9" fontId="17" fillId="9" borderId="1" xfId="1" applyFont="1" applyFill="1" applyBorder="1" applyAlignment="1">
      <alignment horizontal="left" vertical="center" wrapText="1"/>
    </xf>
    <xf numFmtId="164" fontId="17" fillId="0" borderId="1" xfId="0" applyNumberFormat="1" applyFont="1" applyBorder="1" applyAlignment="1">
      <alignment horizontal="left" vertical="center" wrapText="1"/>
    </xf>
    <xf numFmtId="10" fontId="17" fillId="9" borderId="1" xfId="1" applyNumberFormat="1" applyFont="1" applyFill="1" applyBorder="1" applyAlignment="1">
      <alignment horizontal="left" vertical="center" wrapText="1"/>
    </xf>
    <xf numFmtId="9" fontId="17" fillId="9" borderId="1" xfId="0" applyNumberFormat="1" applyFont="1" applyFill="1" applyBorder="1" applyAlignment="1" applyProtection="1">
      <alignment horizontal="left" vertical="center" wrapText="1"/>
      <protection locked="0"/>
    </xf>
    <xf numFmtId="164" fontId="17" fillId="0" borderId="1" xfId="1" applyNumberFormat="1" applyFont="1" applyBorder="1" applyAlignment="1">
      <alignment horizontal="justify" vertical="center" wrapText="1"/>
    </xf>
    <xf numFmtId="10" fontId="17" fillId="0" borderId="1" xfId="0" applyNumberFormat="1" applyFont="1" applyBorder="1" applyAlignment="1">
      <alignment horizontal="justify" vertical="center" wrapText="1"/>
    </xf>
    <xf numFmtId="10" fontId="17" fillId="0" borderId="1" xfId="1" applyNumberFormat="1" applyFont="1" applyBorder="1" applyAlignment="1">
      <alignment horizontal="justify" vertical="center" wrapText="1"/>
    </xf>
    <xf numFmtId="9" fontId="17" fillId="0" borderId="1" xfId="0" applyNumberFormat="1" applyFont="1" applyBorder="1" applyAlignment="1">
      <alignment horizontal="left" vertical="center" wrapText="1"/>
    </xf>
    <xf numFmtId="164" fontId="17" fillId="0" borderId="1" xfId="0" applyNumberFormat="1" applyFont="1" applyBorder="1" applyAlignment="1">
      <alignment horizontal="justify" vertical="center" wrapText="1"/>
    </xf>
    <xf numFmtId="1" fontId="17" fillId="9" borderId="1" xfId="1" applyNumberFormat="1" applyFont="1" applyFill="1" applyBorder="1" applyAlignment="1">
      <alignment horizontal="center" vertical="center" wrapText="1"/>
    </xf>
    <xf numFmtId="1" fontId="17" fillId="0" borderId="1" xfId="0" applyNumberFormat="1" applyFont="1" applyBorder="1" applyAlignment="1">
      <alignment horizontal="justify" vertical="center" wrapText="1"/>
    </xf>
    <xf numFmtId="0" fontId="18" fillId="0" borderId="1" xfId="2" applyFont="1" applyBorder="1" applyAlignment="1">
      <alignment horizontal="justify" vertical="center" wrapText="1"/>
    </xf>
    <xf numFmtId="1" fontId="17" fillId="0" borderId="1" xfId="0" applyNumberFormat="1" applyFont="1" applyBorder="1" applyAlignment="1">
      <alignment horizontal="left" vertical="center" wrapText="1"/>
    </xf>
    <xf numFmtId="9" fontId="17" fillId="0" borderId="1" xfId="1" applyFont="1" applyBorder="1" applyAlignment="1">
      <alignment horizontal="justify" vertical="center" wrapText="1"/>
    </xf>
    <xf numFmtId="9" fontId="17" fillId="9" borderId="1" xfId="0" applyNumberFormat="1" applyFont="1" applyFill="1" applyBorder="1" applyAlignment="1" applyProtection="1">
      <alignment horizontal="center" vertical="center" wrapText="1"/>
      <protection locked="0"/>
    </xf>
    <xf numFmtId="164" fontId="19" fillId="0" borderId="1" xfId="0" applyNumberFormat="1" applyFont="1" applyBorder="1" applyAlignment="1">
      <alignment horizontal="justify" vertical="center" wrapText="1"/>
    </xf>
    <xf numFmtId="164" fontId="7" fillId="3" borderId="1" xfId="1" applyNumberFormat="1" applyFont="1" applyFill="1" applyBorder="1" applyAlignment="1">
      <alignment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5" fillId="9" borderId="1"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3" fillId="9" borderId="1" xfId="0" applyFont="1" applyFill="1" applyBorder="1" applyAlignment="1">
      <alignment horizontal="justify"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7"/>
  <sheetViews>
    <sheetView tabSelected="1" topLeftCell="L21" zoomScale="70" zoomScaleNormal="70" workbookViewId="0">
      <selection activeCell="K12" sqref="K12"/>
    </sheetView>
  </sheetViews>
  <sheetFormatPr baseColWidth="10" defaultColWidth="10.85546875" defaultRowHeight="15" x14ac:dyDescent="0.25"/>
  <cols>
    <col min="1" max="1" width="4.140625" style="1" customWidth="1"/>
    <col min="2" max="2" width="25.42578125" style="1" customWidth="1"/>
    <col min="3" max="3" width="8.140625" style="1" customWidth="1"/>
    <col min="4" max="4" width="44.28515625" style="1" bestFit="1" customWidth="1"/>
    <col min="5" max="5" width="10.85546875" style="1" customWidth="1"/>
    <col min="6" max="6" width="24.42578125" style="1" customWidth="1"/>
    <col min="7" max="7" width="34" style="1" customWidth="1"/>
    <col min="8" max="8" width="10" style="1" customWidth="1"/>
    <col min="9" max="9" width="21.140625" style="1" bestFit="1" customWidth="1"/>
    <col min="10" max="10" width="15.85546875" style="1" customWidth="1"/>
    <col min="11" max="14" width="9.42578125" style="1" customWidth="1"/>
    <col min="15" max="15" width="22.42578125" style="1" customWidth="1"/>
    <col min="16" max="16" width="17.85546875" style="1" customWidth="1"/>
    <col min="17" max="17" width="19.7109375" style="1" customWidth="1"/>
    <col min="18" max="18" width="21.7109375" style="1" customWidth="1"/>
    <col min="19" max="19" width="25.42578125" style="1" customWidth="1"/>
    <col min="20" max="22" width="16.42578125" style="1" hidden="1" customWidth="1"/>
    <col min="23" max="23" width="40.28515625" style="1" hidden="1" customWidth="1"/>
    <col min="24" max="24" width="30.85546875" style="1" hidden="1" customWidth="1"/>
    <col min="25" max="27" width="16.42578125" style="1" hidden="1" customWidth="1"/>
    <col min="28" max="28" width="33.42578125" style="1" hidden="1" customWidth="1"/>
    <col min="29" max="32" width="16.42578125" style="1" hidden="1" customWidth="1"/>
    <col min="33" max="33" width="43.7109375" style="1" hidden="1" customWidth="1"/>
    <col min="34" max="34" width="16.42578125" style="1" hidden="1" customWidth="1"/>
    <col min="35" max="36" width="22" style="1" customWidth="1"/>
    <col min="37" max="37" width="16.42578125" style="1" customWidth="1"/>
    <col min="38" max="38" width="34.85546875" style="1" customWidth="1"/>
    <col min="39" max="41" width="16.42578125" style="1" customWidth="1"/>
    <col min="42" max="42" width="21.42578125" style="1" customWidth="1"/>
    <col min="43" max="43" width="39.42578125" style="1" customWidth="1"/>
    <col min="44" max="16384" width="10.85546875" style="1"/>
  </cols>
  <sheetData>
    <row r="1" spans="1:43" s="30" customFormat="1" ht="70.5" customHeight="1" x14ac:dyDescent="0.25">
      <c r="A1" s="102" t="s">
        <v>0</v>
      </c>
      <c r="B1" s="103"/>
      <c r="C1" s="103"/>
      <c r="D1" s="103"/>
      <c r="E1" s="103"/>
      <c r="F1" s="103"/>
      <c r="G1" s="103"/>
      <c r="H1" s="103"/>
      <c r="I1" s="103"/>
      <c r="J1" s="103"/>
      <c r="K1" s="104" t="s">
        <v>1</v>
      </c>
      <c r="L1" s="104"/>
      <c r="M1" s="104"/>
      <c r="N1" s="104"/>
      <c r="O1" s="104"/>
    </row>
    <row r="2" spans="1:43" s="32" customFormat="1" ht="23.45" customHeight="1" x14ac:dyDescent="0.25">
      <c r="A2" s="106" t="s">
        <v>2</v>
      </c>
      <c r="B2" s="107"/>
      <c r="C2" s="107"/>
      <c r="D2" s="107"/>
      <c r="E2" s="107"/>
      <c r="F2" s="107"/>
      <c r="G2" s="107"/>
      <c r="H2" s="107"/>
      <c r="I2" s="107"/>
      <c r="J2" s="107"/>
      <c r="K2" s="31"/>
      <c r="L2" s="31"/>
      <c r="M2" s="31"/>
      <c r="N2" s="31"/>
      <c r="O2" s="31"/>
    </row>
    <row r="3" spans="1:43" s="30" customFormat="1" x14ac:dyDescent="0.25"/>
    <row r="4" spans="1:43" s="30" customFormat="1" ht="29.1" customHeight="1" x14ac:dyDescent="0.25">
      <c r="A4" s="108" t="s">
        <v>3</v>
      </c>
      <c r="B4" s="109"/>
      <c r="C4" s="114" t="s">
        <v>4</v>
      </c>
      <c r="D4" s="115"/>
      <c r="E4" s="124" t="s">
        <v>5</v>
      </c>
      <c r="F4" s="125"/>
      <c r="G4" s="125"/>
      <c r="H4" s="125"/>
      <c r="I4" s="125"/>
      <c r="J4" s="126"/>
    </row>
    <row r="5" spans="1:43" s="30" customFormat="1" ht="15" customHeight="1" x14ac:dyDescent="0.25">
      <c r="A5" s="110"/>
      <c r="B5" s="111"/>
      <c r="C5" s="116"/>
      <c r="D5" s="117"/>
      <c r="E5" s="2" t="s">
        <v>6</v>
      </c>
      <c r="F5" s="2" t="s">
        <v>7</v>
      </c>
      <c r="G5" s="124" t="s">
        <v>8</v>
      </c>
      <c r="H5" s="125"/>
      <c r="I5" s="125"/>
      <c r="J5" s="126"/>
    </row>
    <row r="6" spans="1:43" s="30" customFormat="1" x14ac:dyDescent="0.25">
      <c r="A6" s="110"/>
      <c r="B6" s="111"/>
      <c r="C6" s="116"/>
      <c r="D6" s="117"/>
      <c r="E6" s="33">
        <v>1</v>
      </c>
      <c r="F6" s="33" t="s">
        <v>9</v>
      </c>
      <c r="G6" s="127" t="s">
        <v>10</v>
      </c>
      <c r="H6" s="127"/>
      <c r="I6" s="127"/>
      <c r="J6" s="127"/>
    </row>
    <row r="7" spans="1:43" s="30" customFormat="1" ht="63.75" customHeight="1" x14ac:dyDescent="0.25">
      <c r="A7" s="110"/>
      <c r="B7" s="111"/>
      <c r="C7" s="116"/>
      <c r="D7" s="117"/>
      <c r="E7" s="33">
        <v>2</v>
      </c>
      <c r="F7" s="33" t="s">
        <v>11</v>
      </c>
      <c r="G7" s="127" t="s">
        <v>12</v>
      </c>
      <c r="H7" s="127"/>
      <c r="I7" s="127"/>
      <c r="J7" s="127"/>
    </row>
    <row r="8" spans="1:43" s="30" customFormat="1" ht="57.75" customHeight="1" x14ac:dyDescent="0.25">
      <c r="A8" s="112"/>
      <c r="B8" s="113"/>
      <c r="C8" s="118"/>
      <c r="D8" s="119"/>
      <c r="E8" s="33">
        <v>3</v>
      </c>
      <c r="F8" s="33" t="s">
        <v>131</v>
      </c>
      <c r="G8" s="128" t="s">
        <v>132</v>
      </c>
      <c r="H8" s="129"/>
      <c r="I8" s="129"/>
      <c r="J8" s="129"/>
    </row>
    <row r="9" spans="1:43" s="30" customFormat="1" ht="57.75" customHeight="1" x14ac:dyDescent="0.25">
      <c r="A9" s="44"/>
      <c r="B9" s="44"/>
      <c r="C9" s="45"/>
      <c r="D9" s="45"/>
      <c r="E9" s="33">
        <v>4</v>
      </c>
      <c r="F9" s="33" t="s">
        <v>133</v>
      </c>
      <c r="G9" s="128" t="s">
        <v>134</v>
      </c>
      <c r="H9" s="129"/>
      <c r="I9" s="129"/>
      <c r="J9" s="129"/>
    </row>
    <row r="10" spans="1:43" s="30" customFormat="1" ht="57.75" customHeight="1" x14ac:dyDescent="0.25">
      <c r="A10" s="44"/>
      <c r="B10" s="44"/>
      <c r="C10" s="45"/>
      <c r="D10" s="45"/>
      <c r="E10" s="33">
        <v>5</v>
      </c>
      <c r="F10" s="33" t="s">
        <v>135</v>
      </c>
      <c r="G10" s="120" t="s">
        <v>152</v>
      </c>
      <c r="H10" s="120"/>
      <c r="I10" s="120"/>
      <c r="J10" s="120"/>
    </row>
    <row r="11" spans="1:43" s="30" customFormat="1" ht="57.75" customHeight="1" x14ac:dyDescent="0.25">
      <c r="A11" s="44"/>
      <c r="B11" s="44"/>
      <c r="C11" s="45"/>
      <c r="D11" s="45"/>
      <c r="E11" s="33">
        <v>6</v>
      </c>
      <c r="F11" s="33" t="s">
        <v>167</v>
      </c>
      <c r="G11" s="121" t="s">
        <v>168</v>
      </c>
      <c r="H11" s="122"/>
      <c r="I11" s="122"/>
      <c r="J11" s="123"/>
    </row>
    <row r="12" spans="1:43" s="30" customFormat="1" ht="57.75" customHeight="1" x14ac:dyDescent="0.25">
      <c r="A12" s="44"/>
      <c r="B12" s="44"/>
      <c r="C12" s="45"/>
      <c r="D12" s="45"/>
      <c r="E12" s="33">
        <v>7</v>
      </c>
      <c r="F12" s="33" t="s">
        <v>169</v>
      </c>
      <c r="G12" s="120" t="s">
        <v>189</v>
      </c>
      <c r="H12" s="120"/>
      <c r="I12" s="120"/>
      <c r="J12" s="120"/>
    </row>
    <row r="13" spans="1:43" s="30" customFormat="1" x14ac:dyDescent="0.25"/>
    <row r="14" spans="1:43" ht="14.45" customHeight="1" x14ac:dyDescent="0.25">
      <c r="A14" s="101" t="s">
        <v>13</v>
      </c>
      <c r="B14" s="101"/>
      <c r="C14" s="101" t="s">
        <v>14</v>
      </c>
      <c r="D14" s="101"/>
      <c r="E14" s="101"/>
      <c r="F14" s="105" t="s">
        <v>15</v>
      </c>
      <c r="G14" s="105"/>
      <c r="H14" s="105"/>
      <c r="I14" s="105"/>
      <c r="J14" s="105"/>
      <c r="K14" s="105"/>
      <c r="L14" s="105"/>
      <c r="M14" s="105"/>
      <c r="N14" s="105"/>
      <c r="O14" s="105"/>
      <c r="P14" s="105"/>
      <c r="Q14" s="101" t="s">
        <v>16</v>
      </c>
      <c r="R14" s="101"/>
      <c r="S14" s="101"/>
      <c r="T14" s="71" t="s">
        <v>17</v>
      </c>
      <c r="U14" s="72"/>
      <c r="V14" s="72"/>
      <c r="W14" s="72"/>
      <c r="X14" s="73"/>
      <c r="Y14" s="77" t="s">
        <v>18</v>
      </c>
      <c r="Z14" s="78"/>
      <c r="AA14" s="78"/>
      <c r="AB14" s="78"/>
      <c r="AC14" s="79"/>
      <c r="AD14" s="83" t="s">
        <v>19</v>
      </c>
      <c r="AE14" s="84"/>
      <c r="AF14" s="84"/>
      <c r="AG14" s="84"/>
      <c r="AH14" s="85"/>
      <c r="AI14" s="89" t="s">
        <v>20</v>
      </c>
      <c r="AJ14" s="90"/>
      <c r="AK14" s="90"/>
      <c r="AL14" s="90"/>
      <c r="AM14" s="91"/>
      <c r="AN14" s="95" t="s">
        <v>21</v>
      </c>
      <c r="AO14" s="96"/>
      <c r="AP14" s="96"/>
      <c r="AQ14" s="97"/>
    </row>
    <row r="15" spans="1:43" ht="14.45" customHeight="1" x14ac:dyDescent="0.25">
      <c r="A15" s="101"/>
      <c r="B15" s="101"/>
      <c r="C15" s="101"/>
      <c r="D15" s="101"/>
      <c r="E15" s="101"/>
      <c r="F15" s="105"/>
      <c r="G15" s="105"/>
      <c r="H15" s="105"/>
      <c r="I15" s="105"/>
      <c r="J15" s="105"/>
      <c r="K15" s="105"/>
      <c r="L15" s="105"/>
      <c r="M15" s="105"/>
      <c r="N15" s="105"/>
      <c r="O15" s="105"/>
      <c r="P15" s="105"/>
      <c r="Q15" s="101"/>
      <c r="R15" s="101"/>
      <c r="S15" s="101"/>
      <c r="T15" s="74"/>
      <c r="U15" s="75"/>
      <c r="V15" s="75"/>
      <c r="W15" s="75"/>
      <c r="X15" s="76"/>
      <c r="Y15" s="80"/>
      <c r="Z15" s="81"/>
      <c r="AA15" s="81"/>
      <c r="AB15" s="81"/>
      <c r="AC15" s="82"/>
      <c r="AD15" s="86"/>
      <c r="AE15" s="87"/>
      <c r="AF15" s="87"/>
      <c r="AG15" s="87"/>
      <c r="AH15" s="88"/>
      <c r="AI15" s="92"/>
      <c r="AJ15" s="93"/>
      <c r="AK15" s="93"/>
      <c r="AL15" s="93"/>
      <c r="AM15" s="94"/>
      <c r="AN15" s="98"/>
      <c r="AO15" s="99"/>
      <c r="AP15" s="99"/>
      <c r="AQ15" s="100"/>
    </row>
    <row r="16" spans="1:43" ht="45" x14ac:dyDescent="0.25">
      <c r="A16" s="2" t="s">
        <v>22</v>
      </c>
      <c r="B16" s="2" t="s">
        <v>23</v>
      </c>
      <c r="C16" s="2" t="s">
        <v>24</v>
      </c>
      <c r="D16" s="2" t="s">
        <v>25</v>
      </c>
      <c r="E16" s="2" t="s">
        <v>26</v>
      </c>
      <c r="F16" s="18" t="s">
        <v>27</v>
      </c>
      <c r="G16" s="18" t="s">
        <v>28</v>
      </c>
      <c r="H16" s="18" t="s">
        <v>29</v>
      </c>
      <c r="I16" s="18" t="s">
        <v>30</v>
      </c>
      <c r="J16" s="18" t="s">
        <v>31</v>
      </c>
      <c r="K16" s="18" t="s">
        <v>32</v>
      </c>
      <c r="L16" s="18" t="s">
        <v>33</v>
      </c>
      <c r="M16" s="18" t="s">
        <v>34</v>
      </c>
      <c r="N16" s="18" t="s">
        <v>35</v>
      </c>
      <c r="O16" s="18" t="s">
        <v>36</v>
      </c>
      <c r="P16" s="18" t="s">
        <v>37</v>
      </c>
      <c r="Q16" s="2" t="s">
        <v>38</v>
      </c>
      <c r="R16" s="2" t="s">
        <v>39</v>
      </c>
      <c r="S16" s="2" t="s">
        <v>40</v>
      </c>
      <c r="T16" s="3" t="s">
        <v>41</v>
      </c>
      <c r="U16" s="3" t="s">
        <v>42</v>
      </c>
      <c r="V16" s="3" t="s">
        <v>43</v>
      </c>
      <c r="W16" s="3" t="s">
        <v>44</v>
      </c>
      <c r="X16" s="3" t="s">
        <v>45</v>
      </c>
      <c r="Y16" s="21" t="s">
        <v>41</v>
      </c>
      <c r="Z16" s="21" t="s">
        <v>42</v>
      </c>
      <c r="AA16" s="21" t="s">
        <v>43</v>
      </c>
      <c r="AB16" s="21" t="s">
        <v>44</v>
      </c>
      <c r="AC16" s="21" t="s">
        <v>45</v>
      </c>
      <c r="AD16" s="22" t="s">
        <v>41</v>
      </c>
      <c r="AE16" s="22" t="s">
        <v>42</v>
      </c>
      <c r="AF16" s="22" t="s">
        <v>43</v>
      </c>
      <c r="AG16" s="22" t="s">
        <v>44</v>
      </c>
      <c r="AH16" s="22" t="s">
        <v>45</v>
      </c>
      <c r="AI16" s="23" t="s">
        <v>41</v>
      </c>
      <c r="AJ16" s="23" t="s">
        <v>42</v>
      </c>
      <c r="AK16" s="23" t="s">
        <v>43</v>
      </c>
      <c r="AL16" s="23" t="s">
        <v>44</v>
      </c>
      <c r="AM16" s="23" t="s">
        <v>45</v>
      </c>
      <c r="AN16" s="4" t="s">
        <v>41</v>
      </c>
      <c r="AO16" s="4" t="s">
        <v>42</v>
      </c>
      <c r="AP16" s="4" t="s">
        <v>43</v>
      </c>
      <c r="AQ16" s="4" t="s">
        <v>44</v>
      </c>
    </row>
    <row r="17" spans="1:43" s="26" customFormat="1" ht="409.5" x14ac:dyDescent="0.25">
      <c r="A17" s="20">
        <v>7</v>
      </c>
      <c r="B17" s="34" t="s">
        <v>46</v>
      </c>
      <c r="C17" s="24" t="s">
        <v>47</v>
      </c>
      <c r="D17" s="28" t="s">
        <v>48</v>
      </c>
      <c r="E17" s="19" t="s">
        <v>49</v>
      </c>
      <c r="F17" s="28" t="s">
        <v>50</v>
      </c>
      <c r="G17" s="28" t="s">
        <v>51</v>
      </c>
      <c r="H17" s="27">
        <v>1</v>
      </c>
      <c r="I17" s="19" t="s">
        <v>52</v>
      </c>
      <c r="J17" s="28" t="s">
        <v>53</v>
      </c>
      <c r="K17" s="27">
        <v>1</v>
      </c>
      <c r="L17" s="27">
        <v>1</v>
      </c>
      <c r="M17" s="27">
        <v>1</v>
      </c>
      <c r="N17" s="27">
        <v>1</v>
      </c>
      <c r="O17" s="27">
        <v>1</v>
      </c>
      <c r="P17" s="19" t="s">
        <v>54</v>
      </c>
      <c r="Q17" s="34" t="s">
        <v>55</v>
      </c>
      <c r="R17" s="28" t="s">
        <v>56</v>
      </c>
      <c r="S17" s="28" t="s">
        <v>57</v>
      </c>
      <c r="T17" s="35">
        <f>K17</f>
        <v>1</v>
      </c>
      <c r="U17" s="37">
        <v>1</v>
      </c>
      <c r="V17" s="38">
        <f>IF(U17/T17&gt;100%,100%,U17/T17)</f>
        <v>1</v>
      </c>
      <c r="W17" s="19" t="s">
        <v>58</v>
      </c>
      <c r="X17" s="19" t="s">
        <v>59</v>
      </c>
      <c r="Y17" s="36">
        <f t="shared" ref="Y17:Y20" si="0">L17</f>
        <v>1</v>
      </c>
      <c r="Z17" s="37">
        <v>1</v>
      </c>
      <c r="AA17" s="43">
        <f>IF(Z17/Y17&gt;100%,100%,Z17/Y17)</f>
        <v>1</v>
      </c>
      <c r="AB17" s="19" t="s">
        <v>136</v>
      </c>
      <c r="AC17" s="19" t="s">
        <v>137</v>
      </c>
      <c r="AD17" s="36">
        <f>M17</f>
        <v>1</v>
      </c>
      <c r="AE17" s="69">
        <v>1</v>
      </c>
      <c r="AF17" s="43">
        <f>IF(AE17/AD17&gt;100%,100%,AE17/AD17)</f>
        <v>1</v>
      </c>
      <c r="AG17" s="19" t="s">
        <v>153</v>
      </c>
      <c r="AH17" s="19" t="s">
        <v>154</v>
      </c>
      <c r="AI17" s="36">
        <f t="shared" ref="AI17:AI21" si="1">N17</f>
        <v>1</v>
      </c>
      <c r="AJ17" s="37">
        <v>1</v>
      </c>
      <c r="AK17" s="43">
        <f>IF(AJ17/AI17&gt;100%,100%,AJ17/AI17)</f>
        <v>1</v>
      </c>
      <c r="AL17" s="19" t="s">
        <v>179</v>
      </c>
      <c r="AM17" s="19" t="s">
        <v>184</v>
      </c>
      <c r="AN17" s="27">
        <v>1</v>
      </c>
      <c r="AO17" s="37">
        <f>AVERAGE(U17,Z17,AE17,AJ17)</f>
        <v>1</v>
      </c>
      <c r="AP17" s="43">
        <f>IF(AO17/AN17&gt;100%,100%,AO17/AN17)</f>
        <v>1</v>
      </c>
      <c r="AQ17" s="19" t="s">
        <v>188</v>
      </c>
    </row>
    <row r="18" spans="1:43" s="26" customFormat="1" ht="409.5" x14ac:dyDescent="0.25">
      <c r="A18" s="20">
        <v>7</v>
      </c>
      <c r="B18" s="34" t="s">
        <v>46</v>
      </c>
      <c r="C18" s="24" t="s">
        <v>60</v>
      </c>
      <c r="D18" s="28" t="s">
        <v>61</v>
      </c>
      <c r="E18" s="19" t="s">
        <v>49</v>
      </c>
      <c r="F18" s="28" t="s">
        <v>62</v>
      </c>
      <c r="G18" s="28" t="s">
        <v>63</v>
      </c>
      <c r="H18" s="27">
        <v>1</v>
      </c>
      <c r="I18" s="19" t="s">
        <v>52</v>
      </c>
      <c r="J18" s="28" t="s">
        <v>64</v>
      </c>
      <c r="K18" s="27">
        <v>1</v>
      </c>
      <c r="L18" s="27">
        <v>1</v>
      </c>
      <c r="M18" s="27">
        <v>1</v>
      </c>
      <c r="N18" s="27">
        <v>1</v>
      </c>
      <c r="O18" s="27">
        <v>1</v>
      </c>
      <c r="P18" s="19" t="s">
        <v>54</v>
      </c>
      <c r="Q18" s="34" t="s">
        <v>65</v>
      </c>
      <c r="R18" s="28" t="s">
        <v>66</v>
      </c>
      <c r="S18" s="28" t="s">
        <v>67</v>
      </c>
      <c r="T18" s="35">
        <f t="shared" ref="T18:T20" si="2">K18</f>
        <v>1</v>
      </c>
      <c r="U18" s="39">
        <f t="shared" ref="U18" si="3">L18</f>
        <v>1</v>
      </c>
      <c r="V18" s="38">
        <f t="shared" ref="V18:V21" si="4">IF(U18/T18&gt;100%,100%,U18/T18)</f>
        <v>1</v>
      </c>
      <c r="W18" s="19" t="s">
        <v>68</v>
      </c>
      <c r="X18" s="19" t="s">
        <v>69</v>
      </c>
      <c r="Y18" s="36">
        <f t="shared" si="0"/>
        <v>1</v>
      </c>
      <c r="Z18" s="37">
        <v>1</v>
      </c>
      <c r="AA18" s="43">
        <f t="shared" ref="AA18:AA21" si="5">IF(Z18/Y18&gt;100%,100%,Z18/Y18)</f>
        <v>1</v>
      </c>
      <c r="AB18" s="19" t="s">
        <v>138</v>
      </c>
      <c r="AC18" s="19" t="s">
        <v>139</v>
      </c>
      <c r="AD18" s="36">
        <f t="shared" ref="AD18:AD21" si="6">M18</f>
        <v>1</v>
      </c>
      <c r="AE18" s="69">
        <v>1</v>
      </c>
      <c r="AF18" s="43">
        <f t="shared" ref="AF18:AF21" si="7">IF(AE18/AD18&gt;100%,100%,AE18/AD18)</f>
        <v>1</v>
      </c>
      <c r="AG18" s="19" t="s">
        <v>155</v>
      </c>
      <c r="AH18" s="19" t="s">
        <v>156</v>
      </c>
      <c r="AI18" s="36">
        <f t="shared" si="1"/>
        <v>1</v>
      </c>
      <c r="AJ18" s="37">
        <v>1</v>
      </c>
      <c r="AK18" s="43">
        <f t="shared" ref="AK18:AK21" si="8">IF(AJ18/AI18&gt;100%,100%,AJ18/AI18)</f>
        <v>1</v>
      </c>
      <c r="AL18" s="19" t="s">
        <v>180</v>
      </c>
      <c r="AM18" s="19" t="s">
        <v>185</v>
      </c>
      <c r="AN18" s="27">
        <v>1</v>
      </c>
      <c r="AO18" s="37">
        <f t="shared" ref="AO18:AO21" si="9">AVERAGE(U18,Z18,AE18,AJ18)</f>
        <v>1</v>
      </c>
      <c r="AP18" s="43">
        <f t="shared" ref="AP18:AP23" si="10">IF(AO18/AN18&gt;100%,100%,AO18/AN18)</f>
        <v>1</v>
      </c>
      <c r="AQ18" s="19" t="s">
        <v>188</v>
      </c>
    </row>
    <row r="19" spans="1:43" s="26" customFormat="1" ht="390" x14ac:dyDescent="0.25">
      <c r="A19" s="20">
        <v>7</v>
      </c>
      <c r="B19" s="34" t="s">
        <v>46</v>
      </c>
      <c r="C19" s="24" t="s">
        <v>70</v>
      </c>
      <c r="D19" s="28" t="s">
        <v>71</v>
      </c>
      <c r="E19" s="19" t="s">
        <v>49</v>
      </c>
      <c r="F19" s="28" t="s">
        <v>72</v>
      </c>
      <c r="G19" s="28" t="s">
        <v>73</v>
      </c>
      <c r="H19" s="27">
        <v>1</v>
      </c>
      <c r="I19" s="19" t="s">
        <v>52</v>
      </c>
      <c r="J19" s="28" t="s">
        <v>74</v>
      </c>
      <c r="K19" s="27">
        <v>1</v>
      </c>
      <c r="L19" s="27">
        <v>1</v>
      </c>
      <c r="M19" s="27">
        <v>1</v>
      </c>
      <c r="N19" s="27">
        <v>1</v>
      </c>
      <c r="O19" s="27">
        <v>1</v>
      </c>
      <c r="P19" s="19" t="s">
        <v>54</v>
      </c>
      <c r="Q19" s="34" t="s">
        <v>75</v>
      </c>
      <c r="R19" s="28" t="s">
        <v>76</v>
      </c>
      <c r="S19" s="28" t="s">
        <v>77</v>
      </c>
      <c r="T19" s="35">
        <f t="shared" si="2"/>
        <v>1</v>
      </c>
      <c r="U19" s="39">
        <f t="shared" ref="U19:U20" si="11">L19</f>
        <v>1</v>
      </c>
      <c r="V19" s="38">
        <f t="shared" si="4"/>
        <v>1</v>
      </c>
      <c r="W19" s="19" t="s">
        <v>78</v>
      </c>
      <c r="X19" s="19" t="s">
        <v>79</v>
      </c>
      <c r="Y19" s="36">
        <f t="shared" si="0"/>
        <v>1</v>
      </c>
      <c r="Z19" s="37">
        <v>1</v>
      </c>
      <c r="AA19" s="43">
        <f t="shared" si="5"/>
        <v>1</v>
      </c>
      <c r="AB19" s="19" t="s">
        <v>140</v>
      </c>
      <c r="AC19" s="19" t="s">
        <v>141</v>
      </c>
      <c r="AD19" s="36">
        <f t="shared" si="6"/>
        <v>1</v>
      </c>
      <c r="AE19" s="69">
        <v>1</v>
      </c>
      <c r="AF19" s="43">
        <f t="shared" si="7"/>
        <v>1</v>
      </c>
      <c r="AG19" s="19" t="s">
        <v>157</v>
      </c>
      <c r="AH19" s="19" t="s">
        <v>158</v>
      </c>
      <c r="AI19" s="36">
        <f t="shared" si="1"/>
        <v>1</v>
      </c>
      <c r="AJ19" s="37">
        <v>1</v>
      </c>
      <c r="AK19" s="43">
        <f t="shared" si="8"/>
        <v>1</v>
      </c>
      <c r="AL19" s="19" t="s">
        <v>181</v>
      </c>
      <c r="AM19" s="19" t="s">
        <v>186</v>
      </c>
      <c r="AN19" s="27">
        <v>1</v>
      </c>
      <c r="AO19" s="37">
        <f t="shared" si="9"/>
        <v>1</v>
      </c>
      <c r="AP19" s="43">
        <f t="shared" si="10"/>
        <v>1</v>
      </c>
      <c r="AQ19" s="19" t="s">
        <v>188</v>
      </c>
    </row>
    <row r="20" spans="1:43" s="26" customFormat="1" ht="315" x14ac:dyDescent="0.25">
      <c r="A20" s="20">
        <v>7</v>
      </c>
      <c r="B20" s="34" t="s">
        <v>46</v>
      </c>
      <c r="C20" s="24" t="s">
        <v>80</v>
      </c>
      <c r="D20" s="28" t="s">
        <v>81</v>
      </c>
      <c r="E20" s="19" t="s">
        <v>49</v>
      </c>
      <c r="F20" s="28" t="s">
        <v>82</v>
      </c>
      <c r="G20" s="28" t="s">
        <v>83</v>
      </c>
      <c r="H20" s="27">
        <v>1</v>
      </c>
      <c r="I20" s="19" t="s">
        <v>52</v>
      </c>
      <c r="J20" s="28" t="s">
        <v>84</v>
      </c>
      <c r="K20" s="27">
        <v>1</v>
      </c>
      <c r="L20" s="27">
        <v>1</v>
      </c>
      <c r="M20" s="27">
        <v>1</v>
      </c>
      <c r="N20" s="27">
        <v>1</v>
      </c>
      <c r="O20" s="27">
        <v>1</v>
      </c>
      <c r="P20" s="19" t="s">
        <v>54</v>
      </c>
      <c r="Q20" s="34" t="s">
        <v>85</v>
      </c>
      <c r="R20" s="28" t="s">
        <v>86</v>
      </c>
      <c r="S20" s="28" t="s">
        <v>87</v>
      </c>
      <c r="T20" s="35">
        <f t="shared" si="2"/>
        <v>1</v>
      </c>
      <c r="U20" s="39">
        <f t="shared" si="11"/>
        <v>1</v>
      </c>
      <c r="V20" s="38">
        <f t="shared" si="4"/>
        <v>1</v>
      </c>
      <c r="W20" s="19" t="s">
        <v>88</v>
      </c>
      <c r="X20" s="19" t="s">
        <v>89</v>
      </c>
      <c r="Y20" s="36">
        <f t="shared" si="0"/>
        <v>1</v>
      </c>
      <c r="Z20" s="37">
        <v>1</v>
      </c>
      <c r="AA20" s="43">
        <f t="shared" si="5"/>
        <v>1</v>
      </c>
      <c r="AB20" s="19" t="s">
        <v>142</v>
      </c>
      <c r="AC20" s="19" t="s">
        <v>143</v>
      </c>
      <c r="AD20" s="36">
        <f t="shared" si="6"/>
        <v>1</v>
      </c>
      <c r="AE20" s="69">
        <v>1</v>
      </c>
      <c r="AF20" s="43">
        <f t="shared" si="7"/>
        <v>1</v>
      </c>
      <c r="AG20" s="19" t="s">
        <v>159</v>
      </c>
      <c r="AH20" s="19" t="s">
        <v>160</v>
      </c>
      <c r="AI20" s="36">
        <f t="shared" si="1"/>
        <v>1</v>
      </c>
      <c r="AJ20" s="37">
        <v>1</v>
      </c>
      <c r="AK20" s="43">
        <f t="shared" si="8"/>
        <v>1</v>
      </c>
      <c r="AL20" s="19" t="s">
        <v>182</v>
      </c>
      <c r="AM20" s="19"/>
      <c r="AN20" s="27">
        <v>1</v>
      </c>
      <c r="AO20" s="37">
        <f t="shared" si="9"/>
        <v>1</v>
      </c>
      <c r="AP20" s="43">
        <f t="shared" si="10"/>
        <v>1</v>
      </c>
      <c r="AQ20" s="19" t="s">
        <v>188</v>
      </c>
    </row>
    <row r="21" spans="1:43" s="26" customFormat="1" ht="360" x14ac:dyDescent="0.25">
      <c r="A21" s="20">
        <v>7</v>
      </c>
      <c r="B21" s="34" t="s">
        <v>46</v>
      </c>
      <c r="C21" s="24" t="s">
        <v>90</v>
      </c>
      <c r="D21" s="19" t="s">
        <v>91</v>
      </c>
      <c r="E21" s="19" t="s">
        <v>49</v>
      </c>
      <c r="F21" s="19" t="s">
        <v>92</v>
      </c>
      <c r="G21" s="19" t="s">
        <v>93</v>
      </c>
      <c r="H21" s="27">
        <v>0</v>
      </c>
      <c r="I21" s="19" t="s">
        <v>52</v>
      </c>
      <c r="J21" s="19" t="s">
        <v>94</v>
      </c>
      <c r="K21" s="27">
        <v>1</v>
      </c>
      <c r="L21" s="27">
        <v>1</v>
      </c>
      <c r="M21" s="27">
        <v>1</v>
      </c>
      <c r="N21" s="27">
        <v>1</v>
      </c>
      <c r="O21" s="27">
        <v>1</v>
      </c>
      <c r="P21" s="19" t="s">
        <v>54</v>
      </c>
      <c r="Q21" s="19" t="s">
        <v>95</v>
      </c>
      <c r="R21" s="19" t="s">
        <v>96</v>
      </c>
      <c r="S21" s="19" t="s">
        <v>97</v>
      </c>
      <c r="T21" s="35">
        <f t="shared" ref="T21" si="12">K21</f>
        <v>1</v>
      </c>
      <c r="U21" s="39">
        <f t="shared" ref="U21" si="13">L21</f>
        <v>1</v>
      </c>
      <c r="V21" s="38">
        <f t="shared" si="4"/>
        <v>1</v>
      </c>
      <c r="W21" s="27" t="s">
        <v>98</v>
      </c>
      <c r="X21" s="27" t="s">
        <v>99</v>
      </c>
      <c r="Y21" s="27">
        <v>1</v>
      </c>
      <c r="Z21" s="37">
        <v>1</v>
      </c>
      <c r="AA21" s="43">
        <f t="shared" si="5"/>
        <v>1</v>
      </c>
      <c r="AB21" s="19" t="s">
        <v>144</v>
      </c>
      <c r="AC21" s="19" t="s">
        <v>145</v>
      </c>
      <c r="AD21" s="36">
        <f t="shared" si="6"/>
        <v>1</v>
      </c>
      <c r="AE21" s="69">
        <v>1</v>
      </c>
      <c r="AF21" s="43">
        <f t="shared" si="7"/>
        <v>1</v>
      </c>
      <c r="AG21" s="19" t="s">
        <v>161</v>
      </c>
      <c r="AH21" s="19" t="s">
        <v>162</v>
      </c>
      <c r="AI21" s="36">
        <f t="shared" si="1"/>
        <v>1</v>
      </c>
      <c r="AJ21" s="37">
        <v>1</v>
      </c>
      <c r="AK21" s="43">
        <f t="shared" si="8"/>
        <v>1</v>
      </c>
      <c r="AL21" s="19" t="s">
        <v>183</v>
      </c>
      <c r="AM21" s="19" t="s">
        <v>187</v>
      </c>
      <c r="AN21" s="27">
        <v>1</v>
      </c>
      <c r="AO21" s="37">
        <f t="shared" si="9"/>
        <v>1</v>
      </c>
      <c r="AP21" s="43">
        <f t="shared" si="10"/>
        <v>1</v>
      </c>
      <c r="AQ21" s="27" t="s">
        <v>188</v>
      </c>
    </row>
    <row r="22" spans="1:43" s="5" customFormat="1" ht="15.75" x14ac:dyDescent="0.25">
      <c r="A22" s="10"/>
      <c r="B22" s="10"/>
      <c r="C22" s="10"/>
      <c r="D22" s="13" t="s">
        <v>100</v>
      </c>
      <c r="E22" s="10"/>
      <c r="F22" s="10"/>
      <c r="G22" s="10"/>
      <c r="H22" s="10"/>
      <c r="I22" s="10"/>
      <c r="J22" s="10"/>
      <c r="K22" s="14"/>
      <c r="L22" s="14"/>
      <c r="M22" s="14"/>
      <c r="N22" s="14"/>
      <c r="O22" s="14"/>
      <c r="P22" s="10"/>
      <c r="Q22" s="10"/>
      <c r="R22" s="10"/>
      <c r="S22" s="10"/>
      <c r="T22" s="14"/>
      <c r="U22" s="14"/>
      <c r="V22" s="40">
        <f>AVERAGE(V17:V21)*80%</f>
        <v>0.8</v>
      </c>
      <c r="W22" s="14"/>
      <c r="X22" s="14"/>
      <c r="Y22" s="14"/>
      <c r="Z22" s="14"/>
      <c r="AA22" s="46">
        <f>AVERAGE(AA17:AA21)*80%</f>
        <v>0.8</v>
      </c>
      <c r="AB22" s="14"/>
      <c r="AC22" s="14"/>
      <c r="AD22" s="14"/>
      <c r="AE22" s="14"/>
      <c r="AF22" s="70">
        <f>AVERAGE(AF17:AF21)*80%</f>
        <v>0.8</v>
      </c>
      <c r="AG22" s="14"/>
      <c r="AH22" s="14"/>
      <c r="AI22" s="14"/>
      <c r="AJ22" s="14"/>
      <c r="AK22" s="46">
        <f>AVERAGE(AK17:AK21)*80%</f>
        <v>0.8</v>
      </c>
      <c r="AL22" s="10"/>
      <c r="AM22" s="10"/>
      <c r="AN22" s="15"/>
      <c r="AO22" s="15"/>
      <c r="AP22" s="40">
        <f>AVERAGE(AP17:AP21)*80%</f>
        <v>0.8</v>
      </c>
      <c r="AQ22" s="10"/>
    </row>
    <row r="23" spans="1:43" s="26" customFormat="1" ht="270" x14ac:dyDescent="0.25">
      <c r="A23" s="29">
        <v>7</v>
      </c>
      <c r="B23" s="25" t="s">
        <v>46</v>
      </c>
      <c r="C23" s="29" t="s">
        <v>101</v>
      </c>
      <c r="D23" s="25" t="s">
        <v>102</v>
      </c>
      <c r="E23" s="25" t="s">
        <v>103</v>
      </c>
      <c r="F23" s="49" t="s">
        <v>104</v>
      </c>
      <c r="G23" s="49" t="s">
        <v>105</v>
      </c>
      <c r="H23" s="50" t="s">
        <v>106</v>
      </c>
      <c r="I23" s="51" t="s">
        <v>52</v>
      </c>
      <c r="J23" s="49" t="s">
        <v>104</v>
      </c>
      <c r="K23" s="68" t="s">
        <v>107</v>
      </c>
      <c r="L23" s="68">
        <v>0.8</v>
      </c>
      <c r="M23" s="68" t="s">
        <v>107</v>
      </c>
      <c r="N23" s="68">
        <v>0.8</v>
      </c>
      <c r="O23" s="68">
        <v>0.8</v>
      </c>
      <c r="P23" s="49" t="s">
        <v>108</v>
      </c>
      <c r="Q23" s="53" t="s">
        <v>109</v>
      </c>
      <c r="R23" s="53" t="s">
        <v>110</v>
      </c>
      <c r="S23" s="53" t="s">
        <v>111</v>
      </c>
      <c r="T23" s="57" t="str">
        <f>K23</f>
        <v>No programada</v>
      </c>
      <c r="U23" s="55">
        <v>0</v>
      </c>
      <c r="V23" s="57" t="s">
        <v>107</v>
      </c>
      <c r="W23" s="57" t="s">
        <v>107</v>
      </c>
      <c r="X23" s="49"/>
      <c r="Y23" s="67">
        <f>L23</f>
        <v>0.8</v>
      </c>
      <c r="Z23" s="58">
        <v>0.6</v>
      </c>
      <c r="AA23" s="60">
        <f t="shared" ref="AA23:AA25" si="14">IF(Z23/Y23&gt;100%,100%,Z23/Y23)</f>
        <v>0.74999999999999989</v>
      </c>
      <c r="AB23" s="49" t="s">
        <v>146</v>
      </c>
      <c r="AC23" s="49" t="s">
        <v>147</v>
      </c>
      <c r="AD23" s="64" t="str">
        <f>M23</f>
        <v>No programada</v>
      </c>
      <c r="AE23" s="49" t="s">
        <v>107</v>
      </c>
      <c r="AF23" s="49" t="s">
        <v>107</v>
      </c>
      <c r="AG23" s="49" t="s">
        <v>107</v>
      </c>
      <c r="AH23" s="49" t="s">
        <v>107</v>
      </c>
      <c r="AI23" s="67">
        <f>N23</f>
        <v>0.8</v>
      </c>
      <c r="AJ23" s="58">
        <v>0.52500000000000002</v>
      </c>
      <c r="AK23" s="60">
        <f t="shared" ref="AK23:AK24" si="15">IF(AJ23/AI23&gt;100%,100%,AJ23/AI23)</f>
        <v>0.65625</v>
      </c>
      <c r="AL23" s="49" t="s">
        <v>172</v>
      </c>
      <c r="AM23" s="49" t="s">
        <v>173</v>
      </c>
      <c r="AN23" s="61">
        <f>O23</f>
        <v>0.8</v>
      </c>
      <c r="AO23" s="62">
        <f>AVERAGE(Z23,AJ23)</f>
        <v>0.5625</v>
      </c>
      <c r="AP23" s="60">
        <f t="shared" si="10"/>
        <v>0.703125</v>
      </c>
      <c r="AQ23" s="48" t="s">
        <v>178</v>
      </c>
    </row>
    <row r="24" spans="1:43" s="26" customFormat="1" ht="105" x14ac:dyDescent="0.25">
      <c r="A24" s="48">
        <v>7</v>
      </c>
      <c r="B24" s="49" t="s">
        <v>46</v>
      </c>
      <c r="C24" s="48" t="s">
        <v>112</v>
      </c>
      <c r="D24" s="49" t="s">
        <v>113</v>
      </c>
      <c r="E24" s="49" t="s">
        <v>103</v>
      </c>
      <c r="F24" s="49" t="s">
        <v>114</v>
      </c>
      <c r="G24" s="49" t="s">
        <v>115</v>
      </c>
      <c r="H24" s="50" t="s">
        <v>116</v>
      </c>
      <c r="I24" s="51" t="s">
        <v>117</v>
      </c>
      <c r="J24" s="49" t="s">
        <v>114</v>
      </c>
      <c r="K24" s="52">
        <v>0.1</v>
      </c>
      <c r="L24" s="52">
        <v>0.3</v>
      </c>
      <c r="M24" s="52">
        <v>0.5</v>
      </c>
      <c r="N24" s="52">
        <v>0.1</v>
      </c>
      <c r="O24" s="52">
        <f>SUM(K24:N24)</f>
        <v>1</v>
      </c>
      <c r="P24" s="49" t="s">
        <v>108</v>
      </c>
      <c r="Q24" s="53" t="s">
        <v>118</v>
      </c>
      <c r="R24" s="53" t="s">
        <v>119</v>
      </c>
      <c r="S24" s="53" t="s">
        <v>111</v>
      </c>
      <c r="T24" s="54">
        <v>0.1</v>
      </c>
      <c r="U24" s="55">
        <v>0.1</v>
      </c>
      <c r="V24" s="56">
        <f t="shared" ref="V24" si="16">IF(U24/T24&gt;100%,100%,U24/T24)</f>
        <v>1</v>
      </c>
      <c r="W24" s="57" t="s">
        <v>130</v>
      </c>
      <c r="X24" s="49"/>
      <c r="Y24" s="58">
        <f>L24</f>
        <v>0.3</v>
      </c>
      <c r="Z24" s="59">
        <v>0.375</v>
      </c>
      <c r="AA24" s="60">
        <f t="shared" si="14"/>
        <v>1</v>
      </c>
      <c r="AB24" s="49" t="s">
        <v>148</v>
      </c>
      <c r="AC24" s="49" t="s">
        <v>149</v>
      </c>
      <c r="AD24" s="58">
        <f>M24</f>
        <v>0.5</v>
      </c>
      <c r="AE24" s="58">
        <v>0.5</v>
      </c>
      <c r="AF24" s="60">
        <f t="shared" ref="AF24:AF25" si="17">IF(AE24/AD24&gt;100%,100%,AE24/AD24)</f>
        <v>1</v>
      </c>
      <c r="AG24" s="49" t="s">
        <v>163</v>
      </c>
      <c r="AH24" s="48" t="s">
        <v>164</v>
      </c>
      <c r="AI24" s="58">
        <f>N24</f>
        <v>0.1</v>
      </c>
      <c r="AJ24" s="58">
        <v>0.1</v>
      </c>
      <c r="AK24" s="60">
        <f t="shared" si="15"/>
        <v>1</v>
      </c>
      <c r="AL24" s="49" t="s">
        <v>174</v>
      </c>
      <c r="AM24" s="49" t="s">
        <v>175</v>
      </c>
      <c r="AN24" s="61">
        <f>O24</f>
        <v>1</v>
      </c>
      <c r="AO24" s="62">
        <f>SUM(U24,Z24,AE24,AJ24)</f>
        <v>1.075</v>
      </c>
      <c r="AP24" s="60">
        <f t="shared" ref="AP24:AP25" si="18">IF(AO24/AN24&gt;100%,100%,AO24/AN24)</f>
        <v>1</v>
      </c>
      <c r="AQ24" s="57" t="s">
        <v>177</v>
      </c>
    </row>
    <row r="25" spans="1:43" s="26" customFormat="1" ht="120" x14ac:dyDescent="0.25">
      <c r="A25" s="48">
        <v>7</v>
      </c>
      <c r="B25" s="49" t="s">
        <v>46</v>
      </c>
      <c r="C25" s="48" t="s">
        <v>120</v>
      </c>
      <c r="D25" s="49" t="s">
        <v>121</v>
      </c>
      <c r="E25" s="49" t="s">
        <v>103</v>
      </c>
      <c r="F25" s="49" t="s">
        <v>122</v>
      </c>
      <c r="G25" s="49" t="s">
        <v>123</v>
      </c>
      <c r="H25" s="49" t="s">
        <v>124</v>
      </c>
      <c r="I25" s="51" t="s">
        <v>117</v>
      </c>
      <c r="J25" s="49" t="s">
        <v>122</v>
      </c>
      <c r="K25" s="63">
        <v>0</v>
      </c>
      <c r="L25" s="63">
        <v>1</v>
      </c>
      <c r="M25" s="63">
        <v>1</v>
      </c>
      <c r="N25" s="63">
        <v>0</v>
      </c>
      <c r="O25" s="63">
        <v>2</v>
      </c>
      <c r="P25" s="49" t="s">
        <v>108</v>
      </c>
      <c r="Q25" s="49" t="s">
        <v>125</v>
      </c>
      <c r="R25" s="49" t="s">
        <v>125</v>
      </c>
      <c r="S25" s="49" t="s">
        <v>126</v>
      </c>
      <c r="T25" s="57" t="s">
        <v>107</v>
      </c>
      <c r="U25" s="53">
        <v>0</v>
      </c>
      <c r="V25" s="57" t="s">
        <v>107</v>
      </c>
      <c r="W25" s="57" t="s">
        <v>107</v>
      </c>
      <c r="X25" s="49"/>
      <c r="Y25" s="64">
        <f>L25</f>
        <v>1</v>
      </c>
      <c r="Z25" s="49">
        <v>1</v>
      </c>
      <c r="AA25" s="60">
        <f t="shared" si="14"/>
        <v>1</v>
      </c>
      <c r="AB25" s="65" t="s">
        <v>150</v>
      </c>
      <c r="AC25" s="49" t="s">
        <v>151</v>
      </c>
      <c r="AD25" s="64">
        <f>M25</f>
        <v>1</v>
      </c>
      <c r="AE25" s="49">
        <v>1</v>
      </c>
      <c r="AF25" s="60">
        <f t="shared" si="17"/>
        <v>1</v>
      </c>
      <c r="AG25" s="49" t="s">
        <v>165</v>
      </c>
      <c r="AH25" s="48" t="s">
        <v>166</v>
      </c>
      <c r="AI25" s="64">
        <f>N25</f>
        <v>0</v>
      </c>
      <c r="AJ25" s="49" t="s">
        <v>170</v>
      </c>
      <c r="AK25" s="60" t="s">
        <v>107</v>
      </c>
      <c r="AL25" s="49" t="s">
        <v>170</v>
      </c>
      <c r="AM25" s="49" t="s">
        <v>171</v>
      </c>
      <c r="AN25" s="66">
        <f>O25</f>
        <v>2</v>
      </c>
      <c r="AO25" s="64">
        <f>SUM(U25,Z25,AE25,AJ25)</f>
        <v>2</v>
      </c>
      <c r="AP25" s="60">
        <f t="shared" si="18"/>
        <v>1</v>
      </c>
      <c r="AQ25" s="48" t="s">
        <v>176</v>
      </c>
    </row>
    <row r="26" spans="1:43" s="5" customFormat="1" ht="15.75" x14ac:dyDescent="0.25">
      <c r="A26" s="10"/>
      <c r="B26" s="10"/>
      <c r="C26" s="10"/>
      <c r="D26" s="11" t="s">
        <v>127</v>
      </c>
      <c r="E26" s="11"/>
      <c r="F26" s="11"/>
      <c r="G26" s="11"/>
      <c r="H26" s="11"/>
      <c r="I26" s="11"/>
      <c r="J26" s="11"/>
      <c r="K26" s="12"/>
      <c r="L26" s="12"/>
      <c r="M26" s="12"/>
      <c r="N26" s="12"/>
      <c r="O26" s="12"/>
      <c r="P26" s="11"/>
      <c r="Q26" s="10"/>
      <c r="R26" s="10"/>
      <c r="S26" s="10"/>
      <c r="T26" s="12"/>
      <c r="U26" s="12"/>
      <c r="V26" s="40">
        <f>AVERAGE(V23:V25)*20%</f>
        <v>0.2</v>
      </c>
      <c r="W26" s="10"/>
      <c r="X26" s="10"/>
      <c r="Y26" s="12"/>
      <c r="Z26" s="12"/>
      <c r="AA26" s="46">
        <f>AVERAGE(AA23:AA25)*20%</f>
        <v>0.18333333333333335</v>
      </c>
      <c r="AB26" s="10"/>
      <c r="AC26" s="10"/>
      <c r="AD26" s="12"/>
      <c r="AE26" s="12"/>
      <c r="AF26" s="46">
        <f>AVERAGE(AF23:AF25)*20%</f>
        <v>0.2</v>
      </c>
      <c r="AG26" s="10"/>
      <c r="AH26" s="10"/>
      <c r="AI26" s="12"/>
      <c r="AJ26" s="12"/>
      <c r="AK26" s="46">
        <f>AVERAGE(AK23:AK25)*20%</f>
        <v>0.16562500000000002</v>
      </c>
      <c r="AL26" s="10"/>
      <c r="AM26" s="10"/>
      <c r="AN26" s="16"/>
      <c r="AO26" s="16"/>
      <c r="AP26" s="40">
        <f>AVERAGE(AP23:AP25)*20%</f>
        <v>0.18020833333333333</v>
      </c>
      <c r="AQ26" s="10"/>
    </row>
    <row r="27" spans="1:43" s="9" customFormat="1" ht="18.75" x14ac:dyDescent="0.3">
      <c r="A27" s="6"/>
      <c r="B27" s="6"/>
      <c r="C27" s="6"/>
      <c r="D27" s="7" t="s">
        <v>128</v>
      </c>
      <c r="E27" s="6"/>
      <c r="F27" s="6"/>
      <c r="G27" s="6"/>
      <c r="H27" s="6"/>
      <c r="I27" s="6"/>
      <c r="J27" s="6"/>
      <c r="K27" s="8"/>
      <c r="L27" s="8"/>
      <c r="M27" s="8"/>
      <c r="N27" s="8"/>
      <c r="O27" s="8"/>
      <c r="P27" s="6"/>
      <c r="Q27" s="6"/>
      <c r="R27" s="6"/>
      <c r="S27" s="6"/>
      <c r="T27" s="8"/>
      <c r="U27" s="8"/>
      <c r="V27" s="42">
        <f>V22+V26</f>
        <v>1</v>
      </c>
      <c r="W27" s="6"/>
      <c r="X27" s="6"/>
      <c r="Y27" s="8"/>
      <c r="Z27" s="8"/>
      <c r="AA27" s="47">
        <f>AA22+AA26</f>
        <v>0.98333333333333339</v>
      </c>
      <c r="AB27" s="6"/>
      <c r="AC27" s="6"/>
      <c r="AD27" s="8"/>
      <c r="AE27" s="8"/>
      <c r="AF27" s="47">
        <f>AF22+AF26</f>
        <v>1</v>
      </c>
      <c r="AG27" s="6"/>
      <c r="AH27" s="6"/>
      <c r="AI27" s="8"/>
      <c r="AJ27" s="8"/>
      <c r="AK27" s="47">
        <f>AK22+AK26</f>
        <v>0.96562500000000007</v>
      </c>
      <c r="AL27" s="6"/>
      <c r="AM27" s="6"/>
      <c r="AN27" s="17"/>
      <c r="AO27" s="17"/>
      <c r="AP27" s="41">
        <f>AP22+AP26</f>
        <v>0.98020833333333335</v>
      </c>
      <c r="AQ27" s="6"/>
    </row>
  </sheetData>
  <mergeCells count="23">
    <mergeCell ref="Q14:S15"/>
    <mergeCell ref="E4:J4"/>
    <mergeCell ref="G5:J5"/>
    <mergeCell ref="G6:J6"/>
    <mergeCell ref="G7:J7"/>
    <mergeCell ref="G8:J8"/>
    <mergeCell ref="G9:J9"/>
    <mergeCell ref="G12:J12"/>
    <mergeCell ref="A14:B15"/>
    <mergeCell ref="A1:J1"/>
    <mergeCell ref="K1:O1"/>
    <mergeCell ref="C14:E15"/>
    <mergeCell ref="F14:P15"/>
    <mergeCell ref="A2:J2"/>
    <mergeCell ref="A4:B8"/>
    <mergeCell ref="C4:D8"/>
    <mergeCell ref="G10:J10"/>
    <mergeCell ref="G11:J11"/>
    <mergeCell ref="T14:X15"/>
    <mergeCell ref="Y14:AC15"/>
    <mergeCell ref="AD14:AH15"/>
    <mergeCell ref="AI14:AM15"/>
    <mergeCell ref="AN14:AQ15"/>
  </mergeCells>
  <dataValidations count="2">
    <dataValidation allowBlank="1" showInputMessage="1" showErrorMessage="1" error="Escriba un texto " promptTitle="Cualquier contenido" sqref="E16 E3:E13" xr:uid="{AB2F453D-9BA8-4F99-93AD-20B9F2FA7BA6}"/>
    <dataValidation type="list" allowBlank="1" showInputMessage="1" showErrorMessage="1" sqref="B17:B21" xr:uid="{4AB5ECF5-1310-4225-9FD6-DA7FB01C6759}">
      <formula1>$CQ$14:$CQ$20</formula1>
    </dataValidation>
  </dataValidations>
  <hyperlinks>
    <hyperlink ref="AB25" r:id="rId1" xr:uid="{E2140496-A83C-46A3-AC7C-28B6EB533EB3}"/>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E14:E15 E17:E22 E26:E1048576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42578125" bestFit="1" customWidth="1"/>
  </cols>
  <sheetData>
    <row r="1" spans="1:1" x14ac:dyDescent="0.25">
      <c r="A1" t="s">
        <v>26</v>
      </c>
    </row>
    <row r="2" spans="1:1" x14ac:dyDescent="0.25">
      <c r="A2" t="s">
        <v>49</v>
      </c>
    </row>
    <row r="3" spans="1:1" x14ac:dyDescent="0.25">
      <c r="A3" t="s">
        <v>129</v>
      </c>
    </row>
    <row r="4" spans="1:1" x14ac:dyDescent="0.25">
      <c r="A4" t="s">
        <v>103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d6eaa91c-3afb-4015-aba1-5ff992c1a5ca"/>
    <ds:schemaRef ds:uri="http://purl.org/dc/terms/"/>
    <ds:schemaRef ds:uri="http://schemas.openxmlformats.org/package/2006/metadata/core-properties"/>
    <ds:schemaRef ds:uri="4d1d2e24-7be0-47eb-a1db-99cc6d75ca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2024-01-17T20:32:52Z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